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950" tabRatio="624" activeTab="6"/>
  </bookViews>
  <sheets>
    <sheet name="TELECOM" sheetId="1" r:id="rId1"/>
    <sheet name="INFOSTRADA" sheetId="2" r:id="rId2"/>
    <sheet name="TIM" sheetId="3" r:id="rId3"/>
    <sheet name="OMNITEL" sheetId="4" r:id="rId4"/>
    <sheet name="WIND" sheetId="5" r:id="rId5"/>
    <sheet name="BLU" sheetId="6" r:id="rId6"/>
    <sheet name="Confronto" sheetId="7" r:id="rId7"/>
  </sheets>
  <definedNames/>
  <calcPr fullCalcOnLoad="1"/>
</workbook>
</file>

<file path=xl/sharedStrings.xml><?xml version="1.0" encoding="utf-8"?>
<sst xmlns="http://schemas.openxmlformats.org/spreadsheetml/2006/main" count="440" uniqueCount="268">
  <si>
    <t>Tariffe TIM Profilo rosso</t>
  </si>
  <si>
    <t>Inserire qui sotto il valore</t>
  </si>
  <si>
    <t>7:30-20:30</t>
  </si>
  <si>
    <t>Tariffe TIM Profilo arancione</t>
  </si>
  <si>
    <t>provincia</t>
  </si>
  <si>
    <t>fuori</t>
  </si>
  <si>
    <t>Tariffe TIM Profilo blu</t>
  </si>
  <si>
    <t>Tariffe TIM Profilo azzurro</t>
  </si>
  <si>
    <t>sempre</t>
  </si>
  <si>
    <t>20:30-22:30</t>
  </si>
  <si>
    <t>22:30-7:30</t>
  </si>
  <si>
    <t>OMNITEL RICARICABILI</t>
  </si>
  <si>
    <t>Tariffe TIM Profilo giallo</t>
  </si>
  <si>
    <t>9:00-14:00</t>
  </si>
  <si>
    <t>14:00-21:00</t>
  </si>
  <si>
    <t>21:00-9:00</t>
  </si>
  <si>
    <t>libero</t>
  </si>
  <si>
    <t>8:00-18:00</t>
  </si>
  <si>
    <t>18:00-8:00</t>
  </si>
  <si>
    <t>night and day</t>
  </si>
  <si>
    <t>city</t>
  </si>
  <si>
    <t>locale</t>
  </si>
  <si>
    <t>ordinaria</t>
  </si>
  <si>
    <t>omnitel</t>
  </si>
  <si>
    <t>TIM</t>
  </si>
  <si>
    <t>18.30-8:00</t>
  </si>
  <si>
    <t>8:00-18:30</t>
  </si>
  <si>
    <t>you &amp; me 95</t>
  </si>
  <si>
    <t>Tariffe Regionale</t>
  </si>
  <si>
    <t xml:space="preserve">TELSEL  Fuori Regione </t>
  </si>
  <si>
    <r>
      <t xml:space="preserve">INFO </t>
    </r>
    <r>
      <rPr>
        <sz val="36"/>
        <rFont val="Arial"/>
        <family val="2"/>
      </rPr>
      <t>STRADA</t>
    </r>
  </si>
  <si>
    <t>INTERNAZIONALI</t>
  </si>
  <si>
    <t>Usa Canada Europa Occ</t>
  </si>
  <si>
    <t>Resto d'Europa Nord Afr.</t>
  </si>
  <si>
    <t xml:space="preserve">Australia, Giappone, </t>
  </si>
  <si>
    <t>America e Asia</t>
  </si>
  <si>
    <t>Resto del mondo</t>
  </si>
  <si>
    <t>sab-dom</t>
  </si>
  <si>
    <t>lun-ven</t>
  </si>
  <si>
    <t>Tariffe MENU</t>
  </si>
  <si>
    <t>tutti TIM</t>
  </si>
  <si>
    <t>Weekend</t>
  </si>
  <si>
    <t>Provincia</t>
  </si>
  <si>
    <t>Sera (18-8)</t>
  </si>
  <si>
    <t>Notte (22.30-8)</t>
  </si>
  <si>
    <t>Italy</t>
  </si>
  <si>
    <t>Omnitel e rete fissa</t>
  </si>
  <si>
    <t>Lun-Ven 8:00-18:30</t>
  </si>
  <si>
    <t>Dopo , Sab,Dom Fest.18.30-8:00</t>
  </si>
  <si>
    <r>
      <t xml:space="preserve">Cellulari Family </t>
    </r>
    <r>
      <rPr>
        <b/>
        <sz val="12"/>
        <color indexed="10"/>
        <rFont val="Arial"/>
        <family val="2"/>
      </rPr>
      <t>0330-0338-0339-0347-0360-0368</t>
    </r>
  </si>
  <si>
    <t>INTERNET 1055</t>
  </si>
  <si>
    <t>Tutti i giorni   8:00-24:00</t>
  </si>
  <si>
    <t>Tutti i giorni   24:00-8:00</t>
  </si>
  <si>
    <t>Scatto</t>
  </si>
  <si>
    <t xml:space="preserve">alla </t>
  </si>
  <si>
    <t>risposta</t>
  </si>
  <si>
    <r>
      <t xml:space="preserve">Cellulari Business </t>
    </r>
    <r>
      <rPr>
        <b/>
        <sz val="12"/>
        <color indexed="10"/>
        <rFont val="Arial"/>
        <family val="2"/>
      </rPr>
      <t>0335-0336-0337-0348</t>
    </r>
  </si>
  <si>
    <t xml:space="preserve">Dopo </t>
  </si>
  <si>
    <t>15 min</t>
  </si>
  <si>
    <t>TELECOM</t>
  </si>
  <si>
    <t>Comunicazioni urbane</t>
  </si>
  <si>
    <t>Comunicazioni internazionali</t>
  </si>
  <si>
    <t>Ultimo aggiornamento 14/09/1999</t>
  </si>
  <si>
    <t>Tim, Wind e internazionali</t>
  </si>
  <si>
    <t xml:space="preserve">Personal 195 </t>
  </si>
  <si>
    <t>Servizi</t>
  </si>
  <si>
    <t>Avviso di chiamata</t>
  </si>
  <si>
    <t>*43# Invio</t>
  </si>
  <si>
    <t>Disattiv.</t>
  </si>
  <si>
    <t>Attiv.</t>
  </si>
  <si>
    <t>#43# Invio</t>
  </si>
  <si>
    <t>Chiamata in attesa</t>
  </si>
  <si>
    <t>Digitare nuovo numero</t>
  </si>
  <si>
    <t>Invio</t>
  </si>
  <si>
    <t>Sospendere una chiamata e effettuarne un'altra</t>
  </si>
  <si>
    <t>Sospendere una chiamata temporaneamente</t>
  </si>
  <si>
    <t>Alternare la conversazione tra due chiamate</t>
  </si>
  <si>
    <t>Concludere la chiamata in attesa</t>
  </si>
  <si>
    <t>Concludere la chiamata in corso</t>
  </si>
  <si>
    <t>Esclusione di chiamate</t>
  </si>
  <si>
    <t>In arrivo</t>
  </si>
  <si>
    <t>In arrivo all'estero</t>
  </si>
  <si>
    <t>In uscita</t>
  </si>
  <si>
    <t>Internazionali in uscita</t>
  </si>
  <si>
    <t>Internazionali in uscita (ma solo in Italia)</t>
  </si>
  <si>
    <t>*35*Cod.Segr.#Invio</t>
  </si>
  <si>
    <t>*351*Cod.Segr.#Invio</t>
  </si>
  <si>
    <t>*33*Cod.Segr.#Invio</t>
  </si>
  <si>
    <t>*331*Cod.Segr.#Invio</t>
  </si>
  <si>
    <t>*332*Cod.Segr.#Invio</t>
  </si>
  <si>
    <t>#35#Cod.Segr.#Invio</t>
  </si>
  <si>
    <t>#351#Cod.Segr.#Invio</t>
  </si>
  <si>
    <t>#33#Cod.Segr.#Invio</t>
  </si>
  <si>
    <t>#331#Cod.Segr.#Invio</t>
  </si>
  <si>
    <t>#332#Cod.Segr.#Invio</t>
  </si>
  <si>
    <t>Verifica</t>
  </si>
  <si>
    <t>*#35#Invio</t>
  </si>
  <si>
    <t>*#351#Invio</t>
  </si>
  <si>
    <t>*#33#Invio</t>
  </si>
  <si>
    <t>*#331#Invio</t>
  </si>
  <si>
    <t>*#332#Invio</t>
  </si>
  <si>
    <t>Cod. Segr. standard = 1234</t>
  </si>
  <si>
    <t>Per modificare Cod. Segr</t>
  </si>
  <si>
    <t>**03*330*Vecchio cod*Nuovo cod*Nuovo cod*#Invio</t>
  </si>
  <si>
    <t>Trasferimento di chiamata</t>
  </si>
  <si>
    <t>Se è occupato</t>
  </si>
  <si>
    <t>Se non si è raggiungibili</t>
  </si>
  <si>
    <t>Se non si può o non si vuole rispondere</t>
  </si>
  <si>
    <t>Tutte le chiamate</t>
  </si>
  <si>
    <t>**67*Pref e numero verso cui deviare la chiamata#Invio</t>
  </si>
  <si>
    <t>**62*Pref e numero verso cui deviare la chiamata#Invio</t>
  </si>
  <si>
    <t>**61*Pref e numero verso cui deviare la chiamata#Invio</t>
  </si>
  <si>
    <t>**21*Pref e numero verso cui deviare la chiamata#Invio</t>
  </si>
  <si>
    <t>##67#Invio</t>
  </si>
  <si>
    <t>##62#Invio</t>
  </si>
  <si>
    <t>##61#Invio</t>
  </si>
  <si>
    <t>##21#Invio</t>
  </si>
  <si>
    <t>Trasmissione Fax via SMS</t>
  </si>
  <si>
    <t>999pref. e num.fax</t>
  </si>
  <si>
    <t>Costo</t>
  </si>
  <si>
    <t>Gratuito</t>
  </si>
  <si>
    <t>Segreteria telefonica</t>
  </si>
  <si>
    <t>Per ascoltare i messaggi 2020 Invio</t>
  </si>
  <si>
    <t>Per ascoltare i messaggi 1</t>
  </si>
  <si>
    <t>Per riascoltare i messaggi 11</t>
  </si>
  <si>
    <t>Per cancellare i messaggi 5</t>
  </si>
  <si>
    <t>Per passare al messaggio successivo 6</t>
  </si>
  <si>
    <t>Per ascoltare i messaggi dalla rete fissa = Prefisso del cellulare 2002020 Pref. e num. Di cellulare*cod.segr*</t>
  </si>
  <si>
    <t>Personalizzare la segreteria:</t>
  </si>
  <si>
    <t>L'annuncio di benvenuto</t>
  </si>
  <si>
    <t>La firma vocale</t>
  </si>
  <si>
    <t>Il codice segreto</t>
  </si>
  <si>
    <t>2020Invio31</t>
  </si>
  <si>
    <t>2020Invio32</t>
  </si>
  <si>
    <t>2020Invio34</t>
  </si>
  <si>
    <t>Per far rispondere la segreteria quando:</t>
  </si>
  <si>
    <t>**67*Pref.cell.20num.cell.#Invio</t>
  </si>
  <si>
    <t>**62*Pref.cell.20num.cell.#Invio</t>
  </si>
  <si>
    <t>**61*Pref.cell.20num.cell.#Invio</t>
  </si>
  <si>
    <t>**21*Pref.cell.20num.cell.#Invio</t>
  </si>
  <si>
    <t>*#67#Invio</t>
  </si>
  <si>
    <t>*#62#Invio</t>
  </si>
  <si>
    <t>*#61#Invio</t>
  </si>
  <si>
    <t>*#21#Invio</t>
  </si>
  <si>
    <t xml:space="preserve">Comunicazioni interurbane </t>
  </si>
  <si>
    <t>Distrettuali</t>
  </si>
  <si>
    <t>Interdistrettuali fino a 15 km</t>
  </si>
  <si>
    <t>Interdistrettuali da 15 a 30 km</t>
  </si>
  <si>
    <t>Interdistrettuali oltre 30 km</t>
  </si>
  <si>
    <t>Comunicazioni verso cellulari</t>
  </si>
  <si>
    <t>Comunicazioni verso satellitari</t>
  </si>
  <si>
    <t>056352-056354-056356</t>
  </si>
  <si>
    <t>Giorno</t>
  </si>
  <si>
    <t>Sera</t>
  </si>
  <si>
    <t>Sabato domenica e festivi</t>
  </si>
  <si>
    <t>Fasce 8:00-14:00 e 22:00-8:00</t>
  </si>
  <si>
    <t>Fascia 14:00-22:00</t>
  </si>
  <si>
    <t>Fasce 16:00-8:00</t>
  </si>
  <si>
    <t>Fascia 8:00-16:00</t>
  </si>
  <si>
    <t>Tariffe obsolete</t>
  </si>
  <si>
    <t>Chiamata Internazionali</t>
  </si>
  <si>
    <t>Wind</t>
  </si>
  <si>
    <t>Cellulari Wind</t>
  </si>
  <si>
    <t>Fascia 0:00-9:00 e 19:00-24:00 sabato e festivi</t>
  </si>
  <si>
    <t>Fascia 9:00-19:00</t>
  </si>
  <si>
    <r>
      <t>Telefonia mobile</t>
    </r>
    <r>
      <rPr>
        <b/>
        <sz val="16"/>
        <color indexed="48"/>
        <rFont val="Arial"/>
        <family val="2"/>
      </rPr>
      <t xml:space="preserve"> Piano OVUNQUE </t>
    </r>
  </si>
  <si>
    <t>Verso i fissi di tutta Italia e cellulari Wind</t>
  </si>
  <si>
    <t>Verso altri cellulari</t>
  </si>
  <si>
    <r>
      <t>Telefonia mobile</t>
    </r>
    <r>
      <rPr>
        <b/>
        <sz val="16"/>
        <color indexed="48"/>
        <rFont val="Arial"/>
        <family val="2"/>
      </rPr>
      <t xml:space="preserve"> Piano QUANDO </t>
    </r>
  </si>
  <si>
    <t>Fascia 0:00-9:00 e 18:00-24:00 sabato e festivi</t>
  </si>
  <si>
    <t>Fascia 9:00-18:00</t>
  </si>
  <si>
    <r>
      <t>Telefonia mobile</t>
    </r>
    <r>
      <rPr>
        <b/>
        <sz val="16"/>
        <color indexed="48"/>
        <rFont val="Arial"/>
        <family val="2"/>
      </rPr>
      <t xml:space="preserve"> 24 ORE </t>
    </r>
  </si>
  <si>
    <t>Fascia sabato e festivi</t>
  </si>
  <si>
    <t>Fascia 0:00-24:00</t>
  </si>
  <si>
    <r>
      <t>Telefonia mobile</t>
    </r>
    <r>
      <rPr>
        <b/>
        <sz val="16"/>
        <color indexed="48"/>
        <rFont val="Arial"/>
        <family val="2"/>
      </rPr>
      <t xml:space="preserve"> DOVE </t>
    </r>
  </si>
  <si>
    <t>Locali (prefissi associati alla provincia)    sabato e festivi</t>
  </si>
  <si>
    <t xml:space="preserve">Non Locali (prefissi non associati alla provincia)   </t>
  </si>
  <si>
    <t>8:00-18:30 Sab 13:00-24:00</t>
  </si>
  <si>
    <t>18.30-8:00 Sab dopo 13:00 e Dom</t>
  </si>
  <si>
    <t>TIM 0330-0333-0334-0335-0336-0337-0338-0339-0360-0368</t>
  </si>
  <si>
    <t>OMNITEL 0347-0348-0349</t>
  </si>
  <si>
    <t>WIND 0328-0329</t>
  </si>
  <si>
    <r>
      <t>Telefonia fissa</t>
    </r>
    <r>
      <rPr>
        <b/>
        <sz val="16"/>
        <color indexed="48"/>
        <rFont val="Arial"/>
        <family val="2"/>
      </rPr>
      <t xml:space="preserve"> Piano 1088 LIGHT</t>
    </r>
  </si>
  <si>
    <r>
      <t xml:space="preserve">Urbane e Fuoriporta       </t>
    </r>
    <r>
      <rPr>
        <sz val="7"/>
        <color indexed="10"/>
        <rFont val="Arial"/>
        <family val="2"/>
      </rPr>
      <t>(prefissi con 081)</t>
    </r>
  </si>
  <si>
    <r>
      <t>Telefonia fissa</t>
    </r>
    <r>
      <rPr>
        <b/>
        <sz val="16"/>
        <color indexed="48"/>
        <rFont val="Arial"/>
        <family val="2"/>
      </rPr>
      <t xml:space="preserve"> Piano 1088 24 ORE  LIGHT</t>
    </r>
  </si>
  <si>
    <t>Opzione NoiWind</t>
  </si>
  <si>
    <t>INTERNET LIGHT 1088</t>
  </si>
  <si>
    <t>INTERNET LIGHT 1088 24 ORE</t>
  </si>
  <si>
    <t>Tutti i giorni</t>
  </si>
  <si>
    <t>Altri cellulari</t>
  </si>
  <si>
    <t>RICARICABILI BLU ON</t>
  </si>
  <si>
    <t>Piano Blu open</t>
  </si>
  <si>
    <t xml:space="preserve">Sempre </t>
  </si>
  <si>
    <t>3 min</t>
  </si>
  <si>
    <t>Piano Superblu</t>
  </si>
  <si>
    <t>Verso rete fissa e cellulari BLU</t>
  </si>
  <si>
    <t>Altri numeri</t>
  </si>
  <si>
    <t xml:space="preserve"> Blu 2</t>
  </si>
  <si>
    <t>Verso un numero BLU (entro 30/6)</t>
  </si>
  <si>
    <t>Verso un numero BLU (dopo 30/6)</t>
  </si>
  <si>
    <t>ABBONAMENTI BLU EVER</t>
  </si>
  <si>
    <t>Piano Superblu Forever</t>
  </si>
  <si>
    <t>blu</t>
  </si>
  <si>
    <t>Internazionali</t>
  </si>
  <si>
    <t>Tutte verso Europa, Usa e Canada</t>
  </si>
  <si>
    <t>Piano Blu Open Forever</t>
  </si>
  <si>
    <t>OPZIONI</t>
  </si>
  <si>
    <t>Blu Group</t>
  </si>
  <si>
    <t>Verso max 5 cellulari Blu</t>
  </si>
  <si>
    <t>Ultimo aggiornamento 26/06/2000</t>
  </si>
  <si>
    <t>Tariffe TIM Duetto</t>
  </si>
  <si>
    <t>Tariffe TIM Duetto con Autoricarica 190</t>
  </si>
  <si>
    <t>verso il n° Duetto</t>
  </si>
  <si>
    <t>verso cell. Tim e telef. Fissi</t>
  </si>
  <si>
    <t>Tariffe TIM Duetto con Autoricarica</t>
  </si>
  <si>
    <t>verso altri mobili e fissi</t>
  </si>
  <si>
    <t>Tariffe TIM Duetto con Long Tim</t>
  </si>
  <si>
    <t>TELECONOMY 24</t>
  </si>
  <si>
    <t>Urbane e interurbane</t>
  </si>
  <si>
    <t>Internet</t>
  </si>
  <si>
    <t>TELECONOMY NO STOP</t>
  </si>
  <si>
    <t>al mese</t>
  </si>
  <si>
    <t>Internet (prime 20 ore gratis) e poi</t>
  </si>
  <si>
    <r>
      <t xml:space="preserve">Comunicazioni </t>
    </r>
    <r>
      <rPr>
        <b/>
        <u val="single"/>
        <sz val="11"/>
        <color indexed="10"/>
        <rFont val="Arial"/>
        <family val="2"/>
      </rPr>
      <t>contratto residenziale</t>
    </r>
    <r>
      <rPr>
        <b/>
        <sz val="11"/>
        <color indexed="10"/>
        <rFont val="Arial"/>
        <family val="2"/>
      </rPr>
      <t xml:space="preserve"> verso cellulari </t>
    </r>
  </si>
  <si>
    <t>Blu 0380-0388-0389</t>
  </si>
  <si>
    <t>Ultimo aggiornamento 30/08/2000</t>
  </si>
  <si>
    <t>Fast Ricaricabile</t>
  </si>
  <si>
    <t>Sempre</t>
  </si>
  <si>
    <t>Estero</t>
  </si>
  <si>
    <t>Usa, Canada, Unione Europea, Europa Occidentale</t>
  </si>
  <si>
    <t>Europa dell'Est, Nord Africa, Alaska, Hawaii, Grenada</t>
  </si>
  <si>
    <t>Australia, Giappone, Honk Kong, Nuova Zelanda, Singapore, Filippine, Cina, America Latina</t>
  </si>
  <si>
    <t>Resto del Mondo</t>
  </si>
  <si>
    <r>
      <t xml:space="preserve">Telefonia mobile </t>
    </r>
    <r>
      <rPr>
        <b/>
        <sz val="16"/>
        <color indexed="48"/>
        <rFont val="Arial"/>
        <family val="2"/>
      </rPr>
      <t>Sempre Light</t>
    </r>
  </si>
  <si>
    <r>
      <t>Telefonia mobile</t>
    </r>
    <r>
      <rPr>
        <b/>
        <sz val="16"/>
        <color indexed="48"/>
        <rFont val="Arial"/>
        <family val="2"/>
      </rPr>
      <t xml:space="preserve"> 24 ORE Light</t>
    </r>
  </si>
  <si>
    <t>WAP</t>
  </si>
  <si>
    <t>Francia, Germania</t>
  </si>
  <si>
    <t>Europa , Usa Canada</t>
  </si>
  <si>
    <t>Australia, Giappone, Honk Kong, Nuova Zelanda, Singapore, Filippine, Cina, America Latina, Nord Africa</t>
  </si>
  <si>
    <t>Ultimo aggiornamento 21/09/2000</t>
  </si>
  <si>
    <t>SECONDI</t>
  </si>
  <si>
    <t>Tariffa</t>
  </si>
  <si>
    <t>Blu2</t>
  </si>
  <si>
    <t>Blu Open</t>
  </si>
  <si>
    <t>You and me</t>
  </si>
  <si>
    <t>WIND</t>
  </si>
  <si>
    <t>16-8 22-14 sabato festivi</t>
  </si>
  <si>
    <t>Fast16</t>
  </si>
  <si>
    <t xml:space="preserve">Verso tutti i cellulari e i numeri di rete fissa </t>
  </si>
  <si>
    <t xml:space="preserve">Chiamate all'estero </t>
  </si>
  <si>
    <t>Fast 16 Ricaricabile</t>
  </si>
  <si>
    <t>AutoRicaricabile</t>
  </si>
  <si>
    <t>Chiamate nazionali</t>
  </si>
  <si>
    <t>Chiamate internazionali*</t>
  </si>
  <si>
    <t>altro</t>
  </si>
  <si>
    <t>6 secondi</t>
  </si>
  <si>
    <t>3 secondi</t>
  </si>
  <si>
    <t>compreso</t>
  </si>
  <si>
    <t>12,7 secondi</t>
  </si>
  <si>
    <t>8,4 secondi</t>
  </si>
  <si>
    <t>17 secondi</t>
  </si>
  <si>
    <t>7,2 secondi</t>
  </si>
  <si>
    <t>Ultimo aggiornamento 7/11/2000</t>
  </si>
  <si>
    <t>Tariffe FLASH TIM</t>
  </si>
  <si>
    <t>verso tutti</t>
  </si>
  <si>
    <t>Tris (3 tim oppure 2 tim 1 fisso)</t>
  </si>
  <si>
    <t>Ultimo aggiornamento 07/11/2000</t>
  </si>
  <si>
    <t>FLASHTIM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</si>
</sst>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10"/>
      <color indexed="29"/>
      <name val="Arial"/>
      <family val="2"/>
    </font>
    <font>
      <i/>
      <sz val="3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36"/>
      <color indexed="9"/>
      <name val="Arial"/>
      <family val="2"/>
    </font>
    <font>
      <sz val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26"/>
      <color indexed="10"/>
      <name val="Arial"/>
      <family val="2"/>
    </font>
    <font>
      <sz val="10"/>
      <color indexed="12"/>
      <name val="Arial"/>
      <family val="2"/>
    </font>
    <font>
      <b/>
      <sz val="36"/>
      <color indexed="5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36"/>
      <color indexed="29"/>
      <name val="Arial"/>
      <family val="2"/>
    </font>
    <font>
      <sz val="7"/>
      <color indexed="10"/>
      <name val="Arial"/>
      <family val="2"/>
    </font>
    <font>
      <b/>
      <sz val="16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26"/>
      <color indexed="12"/>
      <name val="Arial"/>
      <family val="2"/>
    </font>
    <font>
      <b/>
      <u val="single"/>
      <sz val="11"/>
      <color indexed="10"/>
      <name val="Arial"/>
      <family val="2"/>
    </font>
    <font>
      <b/>
      <sz val="8"/>
      <color indexed="10"/>
      <name val="Arial"/>
      <family val="2"/>
    </font>
    <font>
      <sz val="19"/>
      <name val="Arial"/>
      <family val="0"/>
    </font>
    <font>
      <sz val="6"/>
      <name val="Arial"/>
      <family val="2"/>
    </font>
    <font>
      <sz val="6"/>
      <color indexed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3"/>
      </top>
      <bottom style="thin">
        <color indexed="9"/>
      </bottom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3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7" fillId="6" borderId="1" xfId="0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10" fillId="7" borderId="0" xfId="0" applyFont="1" applyFill="1" applyAlignment="1">
      <alignment/>
    </xf>
    <xf numFmtId="0" fontId="13" fillId="6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14" fillId="0" borderId="0" xfId="0" applyFont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15" fillId="0" borderId="0" xfId="0" applyFont="1" applyAlignment="1">
      <alignment horizontal="justify" vertical="center"/>
    </xf>
    <xf numFmtId="0" fontId="0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6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8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17" fillId="0" borderId="0" xfId="0" applyFont="1" applyAlignment="1">
      <alignment horizontal="justify" vertical="center"/>
    </xf>
    <xf numFmtId="0" fontId="33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6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7" fillId="6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37" fillId="10" borderId="0" xfId="0" applyFont="1" applyFill="1" applyAlignment="1">
      <alignment horizontal="center"/>
    </xf>
    <xf numFmtId="0" fontId="37" fillId="4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8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Confronto!$B$3:$B$4</c:f>
              <c:strCache>
                <c:ptCount val="1"/>
                <c:pt idx="0">
                  <c:v>Tariffa You and me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Confronto!$A$5:$A$506</c:f>
              <c:strCache/>
            </c:strRef>
          </c:cat>
          <c:val>
            <c:numRef>
              <c:f>Confronto!$B$5:$B$506</c:f>
              <c:numCache/>
            </c:numRef>
          </c:val>
          <c:smooth val="0"/>
        </c:ser>
        <c:ser>
          <c:idx val="1"/>
          <c:order val="1"/>
          <c:tx>
            <c:strRef>
              <c:f>Confronto!$C$3:$C$4</c:f>
              <c:strCache>
                <c:ptCount val="1"/>
                <c:pt idx="0">
                  <c:v>Tariffa Italy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Confronto!$A$5:$A$506</c:f>
              <c:strCache/>
            </c:strRef>
          </c:cat>
          <c:val>
            <c:numRef>
              <c:f>Confronto!$C$5:$C$506</c:f>
              <c:numCache/>
            </c:numRef>
          </c:val>
          <c:smooth val="0"/>
        </c:ser>
        <c:ser>
          <c:idx val="2"/>
          <c:order val="2"/>
          <c:tx>
            <c:strRef>
              <c:f>Confronto!$D$3:$D$4</c:f>
              <c:strCache>
                <c:ptCount val="1"/>
                <c:pt idx="0">
                  <c:v>Tariffa Italy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Confronto!$A$5:$A$506</c:f>
              <c:strCache/>
            </c:strRef>
          </c:cat>
          <c:val>
            <c:numRef>
              <c:f>Confronto!$D$5:$D$506</c:f>
              <c:numCache/>
            </c:numRef>
          </c:val>
          <c:smooth val="0"/>
        </c:ser>
        <c:ser>
          <c:idx val="3"/>
          <c:order val="3"/>
          <c:tx>
            <c:strRef>
              <c:f>Confronto!$E$3:$E$4</c:f>
              <c:strCache>
                <c:ptCount val="1"/>
                <c:pt idx="0">
                  <c:v>Tariffa Blu2</c:v>
                </c:pt>
              </c:strCache>
            </c:strRef>
          </c:tx>
          <c:spPr>
            <a:ln w="12700">
              <a:solidFill>
                <a:srgbClr val="E3E3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Confronto!$A$5:$A$506</c:f>
              <c:strCache/>
            </c:strRef>
          </c:cat>
          <c:val>
            <c:numRef>
              <c:f>Confronto!$E$5:$E$506</c:f>
              <c:numCache/>
            </c:numRef>
          </c:val>
          <c:smooth val="0"/>
        </c:ser>
        <c:ser>
          <c:idx val="4"/>
          <c:order val="4"/>
          <c:tx>
            <c:strRef>
              <c:f>Confronto!$F$3:$F$4</c:f>
              <c:strCache>
                <c:ptCount val="1"/>
                <c:pt idx="0">
                  <c:v>Tariffa Blu Open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Confronto!$A$5:$A$506</c:f>
              <c:strCache/>
            </c:strRef>
          </c:cat>
          <c:val>
            <c:numRef>
              <c:f>Confronto!$F$5:$F$506</c:f>
              <c:numCache/>
            </c:numRef>
          </c:val>
          <c:smooth val="0"/>
        </c:ser>
        <c:ser>
          <c:idx val="5"/>
          <c:order val="5"/>
          <c:tx>
            <c:strRef>
              <c:f>Confronto!$G$3:$G$4</c:f>
              <c:strCache>
                <c:ptCount val="1"/>
                <c:pt idx="0">
                  <c:v>Tariffa WIND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Confronto!$A$5:$A$506</c:f>
              <c:strCache/>
            </c:strRef>
          </c:cat>
          <c:val>
            <c:numRef>
              <c:f>Confronto!$G$5:$G$506</c:f>
              <c:numCache/>
            </c:numRef>
          </c:val>
          <c:smooth val="0"/>
        </c:ser>
        <c:ser>
          <c:idx val="6"/>
          <c:order val="6"/>
          <c:tx>
            <c:strRef>
              <c:f>Confronto!$H$3:$H$4</c:f>
              <c:strCache>
                <c:ptCount val="1"/>
                <c:pt idx="0">
                  <c:v>Tariffa FLASHTIM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Confronto!$A$5:$A$506</c:f>
              <c:strCache/>
            </c:strRef>
          </c:cat>
          <c:val>
            <c:numRef>
              <c:f>Confronto!$H$5:$H$506</c:f>
              <c:numCache/>
            </c:numRef>
          </c:val>
          <c:smooth val="0"/>
        </c:ser>
        <c:ser>
          <c:idx val="7"/>
          <c:order val="7"/>
          <c:tx>
            <c:strRef>
              <c:f>Confronto!$I$3:$I$4</c:f>
              <c:strCache>
                <c:ptCount val="1"/>
                <c:pt idx="0">
                  <c:v>Tariffa Fast Ricaricabile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Confronto!$A$5:$A$506</c:f>
              <c:strCache/>
            </c:strRef>
          </c:cat>
          <c:val>
            <c:numRef>
              <c:f>Confronto!$I$5:$I$506</c:f>
              <c:numCache/>
            </c:numRef>
          </c:val>
          <c:smooth val="0"/>
        </c:ser>
        <c:ser>
          <c:idx val="8"/>
          <c:order val="8"/>
          <c:tx>
            <c:strRef>
              <c:f>Confronto!$J$3:$J$4</c:f>
              <c:strCache>
                <c:ptCount val="1"/>
                <c:pt idx="0">
                  <c:v>Tariffa Fast16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Confronto!$A$5:$A$506</c:f>
              <c:strCache/>
            </c:strRef>
          </c:cat>
          <c:val>
            <c:numRef>
              <c:f>Confronto!$J$5:$J$506</c:f>
              <c:numCache/>
            </c:numRef>
          </c:val>
          <c:smooth val="0"/>
        </c:ser>
        <c:axId val="59110048"/>
        <c:axId val="62228385"/>
      </c:lineChart>
      <c:catAx>
        <c:axId val="5911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28385"/>
        <c:crosses val="autoZero"/>
        <c:auto val="1"/>
        <c:lblOffset val="100"/>
        <c:noMultiLvlLbl val="0"/>
      </c:catAx>
      <c:valAx>
        <c:axId val="622283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10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66FF"/>
          </a:solidFill>
        </a:ln>
      </c:spPr>
    </c:plotArea>
    <c:legend>
      <c:legendPos val="r"/>
      <c:layout>
        <c:manualLayout>
          <c:xMode val="edge"/>
          <c:yMode val="edge"/>
          <c:x val="0.0535"/>
          <c:y val="0.02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9525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819400" y="419100"/>
          <a:ext cx="9525" cy="495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scatto in sec.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161925</xdr:rowOff>
    </xdr:to>
    <xdr:sp>
      <xdr:nvSpPr>
        <xdr:cNvPr id="2" name="Testo 3"/>
        <xdr:cNvSpPr txBox="1">
          <a:spLocks noChangeArrowheads="1"/>
        </xdr:cNvSpPr>
      </xdr:nvSpPr>
      <xdr:spPr>
        <a:xfrm>
          <a:off x="2819400" y="419100"/>
          <a:ext cx="609600" cy="4857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
 al sec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indicativo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3</xdr:row>
      <xdr:rowOff>161925</xdr:rowOff>
    </xdr:to>
    <xdr:sp>
      <xdr:nvSpPr>
        <xdr:cNvPr id="3" name="Testo 7"/>
        <xdr:cNvSpPr txBox="1">
          <a:spLocks noChangeArrowheads="1"/>
        </xdr:cNvSpPr>
      </xdr:nvSpPr>
      <xdr:spPr>
        <a:xfrm>
          <a:off x="3429000" y="419100"/>
          <a:ext cx="619125" cy="4857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al minuto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3</xdr:row>
      <xdr:rowOff>161925</xdr:rowOff>
    </xdr:to>
    <xdr:sp>
      <xdr:nvSpPr>
        <xdr:cNvPr id="4" name="Testo 8"/>
        <xdr:cNvSpPr txBox="1">
          <a:spLocks noChangeArrowheads="1"/>
        </xdr:cNvSpPr>
      </xdr:nvSpPr>
      <xdr:spPr>
        <a:xfrm>
          <a:off x="4667250" y="419100"/>
          <a:ext cx="609600" cy="4857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 ora
indicativo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4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5886450" y="419100"/>
          <a:ext cx="609600" cy="49530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
in sec.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4</xdr:row>
      <xdr:rowOff>0</xdr:rowOff>
    </xdr:to>
    <xdr:sp>
      <xdr:nvSpPr>
        <xdr:cNvPr id="6" name="Testo 18"/>
        <xdr:cNvSpPr txBox="1">
          <a:spLocks noChangeArrowheads="1"/>
        </xdr:cNvSpPr>
      </xdr:nvSpPr>
      <xdr:spPr>
        <a:xfrm>
          <a:off x="6496050" y="419100"/>
          <a:ext cx="609600" cy="4953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 in min.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4</xdr:row>
      <xdr:rowOff>0</xdr:rowOff>
    </xdr:to>
    <xdr:sp>
      <xdr:nvSpPr>
        <xdr:cNvPr id="7" name="Testo 19"/>
        <xdr:cNvSpPr txBox="1">
          <a:spLocks noChangeArrowheads="1"/>
        </xdr:cNvSpPr>
      </xdr:nvSpPr>
      <xdr:spPr>
        <a:xfrm>
          <a:off x="7105650" y="419100"/>
          <a:ext cx="609600" cy="495300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Costo Totale
in Lire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8" name="Testo 19"/>
        <xdr:cNvSpPr txBox="1">
          <a:spLocks noChangeArrowheads="1"/>
        </xdr:cNvSpPr>
      </xdr:nvSpPr>
      <xdr:spPr>
        <a:xfrm>
          <a:off x="7715250" y="419100"/>
          <a:ext cx="1114425" cy="495300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Costo Totale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compreso scatto
alla risposta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9525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05000" y="476250"/>
          <a:ext cx="6191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scatto in sec.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3</xdr:row>
      <xdr:rowOff>161925</xdr:rowOff>
    </xdr:to>
    <xdr:sp>
      <xdr:nvSpPr>
        <xdr:cNvPr id="2" name="Testo 3"/>
        <xdr:cNvSpPr txBox="1">
          <a:spLocks noChangeArrowheads="1"/>
        </xdr:cNvSpPr>
      </xdr:nvSpPr>
      <xdr:spPr>
        <a:xfrm>
          <a:off x="2514600" y="476250"/>
          <a:ext cx="609600" cy="4857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
 al sec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3</xdr:row>
      <xdr:rowOff>161925</xdr:rowOff>
    </xdr:to>
    <xdr:sp>
      <xdr:nvSpPr>
        <xdr:cNvPr id="3" name="Testo 7"/>
        <xdr:cNvSpPr txBox="1">
          <a:spLocks noChangeArrowheads="1"/>
        </xdr:cNvSpPr>
      </xdr:nvSpPr>
      <xdr:spPr>
        <a:xfrm>
          <a:off x="3124200" y="476250"/>
          <a:ext cx="685800" cy="4857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al minuto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3</xdr:row>
      <xdr:rowOff>161925</xdr:rowOff>
    </xdr:to>
    <xdr:sp>
      <xdr:nvSpPr>
        <xdr:cNvPr id="4" name="Testo 8"/>
        <xdr:cNvSpPr txBox="1">
          <a:spLocks noChangeArrowheads="1"/>
        </xdr:cNvSpPr>
      </xdr:nvSpPr>
      <xdr:spPr>
        <a:xfrm>
          <a:off x="3810000" y="476250"/>
          <a:ext cx="609600" cy="4857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 ora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4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5029200" y="476250"/>
          <a:ext cx="609600" cy="485775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
in sec.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4</xdr:row>
      <xdr:rowOff>0</xdr:rowOff>
    </xdr:to>
    <xdr:sp>
      <xdr:nvSpPr>
        <xdr:cNvPr id="6" name="Testo 18"/>
        <xdr:cNvSpPr txBox="1">
          <a:spLocks noChangeArrowheads="1"/>
        </xdr:cNvSpPr>
      </xdr:nvSpPr>
      <xdr:spPr>
        <a:xfrm>
          <a:off x="5638800" y="476250"/>
          <a:ext cx="609600" cy="4857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 in min.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4</xdr:row>
      <xdr:rowOff>0</xdr:rowOff>
    </xdr:to>
    <xdr:sp>
      <xdr:nvSpPr>
        <xdr:cNvPr id="7" name="Testo 19"/>
        <xdr:cNvSpPr txBox="1">
          <a:spLocks noChangeArrowheads="1"/>
        </xdr:cNvSpPr>
      </xdr:nvSpPr>
      <xdr:spPr>
        <a:xfrm>
          <a:off x="6248400" y="476250"/>
          <a:ext cx="609600" cy="4857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Costo Totale
in Lire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8" name="Testo 19"/>
        <xdr:cNvSpPr txBox="1">
          <a:spLocks noChangeArrowheads="1"/>
        </xdr:cNvSpPr>
      </xdr:nvSpPr>
      <xdr:spPr>
        <a:xfrm>
          <a:off x="6858000" y="476250"/>
          <a:ext cx="1000125" cy="4857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Costo Totale
compreso scatto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9525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571500"/>
          <a:ext cx="6191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scatto in sec.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3</xdr:row>
      <xdr:rowOff>161925</xdr:rowOff>
    </xdr:to>
    <xdr:sp>
      <xdr:nvSpPr>
        <xdr:cNvPr id="2" name="Testo 3"/>
        <xdr:cNvSpPr txBox="1">
          <a:spLocks noChangeArrowheads="1"/>
        </xdr:cNvSpPr>
      </xdr:nvSpPr>
      <xdr:spPr>
        <a:xfrm>
          <a:off x="3076575" y="571500"/>
          <a:ext cx="666750" cy="4857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
 al sec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3</xdr:row>
      <xdr:rowOff>161925</xdr:rowOff>
    </xdr:to>
    <xdr:sp>
      <xdr:nvSpPr>
        <xdr:cNvPr id="3" name="Testo 7"/>
        <xdr:cNvSpPr txBox="1">
          <a:spLocks noChangeArrowheads="1"/>
        </xdr:cNvSpPr>
      </xdr:nvSpPr>
      <xdr:spPr>
        <a:xfrm>
          <a:off x="3743325" y="571500"/>
          <a:ext cx="609600" cy="4857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al minuto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3</xdr:row>
      <xdr:rowOff>161925</xdr:rowOff>
    </xdr:to>
    <xdr:sp>
      <xdr:nvSpPr>
        <xdr:cNvPr id="4" name="Testo 8"/>
        <xdr:cNvSpPr txBox="1">
          <a:spLocks noChangeArrowheads="1"/>
        </xdr:cNvSpPr>
      </xdr:nvSpPr>
      <xdr:spPr>
        <a:xfrm>
          <a:off x="4352925" y="571500"/>
          <a:ext cx="609600" cy="4857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 ora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4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5381625" y="571500"/>
          <a:ext cx="609600" cy="485775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
in sec.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4</xdr:row>
      <xdr:rowOff>0</xdr:rowOff>
    </xdr:to>
    <xdr:sp>
      <xdr:nvSpPr>
        <xdr:cNvPr id="6" name="Testo 18"/>
        <xdr:cNvSpPr txBox="1">
          <a:spLocks noChangeArrowheads="1"/>
        </xdr:cNvSpPr>
      </xdr:nvSpPr>
      <xdr:spPr>
        <a:xfrm>
          <a:off x="5991225" y="571500"/>
          <a:ext cx="609600" cy="4857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 in min.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4</xdr:row>
      <xdr:rowOff>0</xdr:rowOff>
    </xdr:to>
    <xdr:sp>
      <xdr:nvSpPr>
        <xdr:cNvPr id="7" name="Testo 19"/>
        <xdr:cNvSpPr txBox="1">
          <a:spLocks noChangeArrowheads="1"/>
        </xdr:cNvSpPr>
      </xdr:nvSpPr>
      <xdr:spPr>
        <a:xfrm>
          <a:off x="6600825" y="571500"/>
          <a:ext cx="609600" cy="4857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Costo Totale
in Lire</a:t>
          </a:r>
        </a:p>
      </xdr:txBody>
    </xdr:sp>
    <xdr:clientData/>
  </xdr:twoCellAnchor>
  <xdr:twoCellAnchor>
    <xdr:from>
      <xdr:col>8</xdr:col>
      <xdr:colOff>600075</xdr:colOff>
      <xdr:row>1</xdr:row>
      <xdr:rowOff>0</xdr:rowOff>
    </xdr:from>
    <xdr:to>
      <xdr:col>10</xdr:col>
      <xdr:colOff>47625</xdr:colOff>
      <xdr:row>4</xdr:row>
      <xdr:rowOff>0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7200900" y="5715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Costo Totale
con 1°scatto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9525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676525" y="571500"/>
          <a:ext cx="619125" cy="495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scatto in sec.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3</xdr:row>
      <xdr:rowOff>161925</xdr:rowOff>
    </xdr:to>
    <xdr:sp>
      <xdr:nvSpPr>
        <xdr:cNvPr id="2" name="Testo 3"/>
        <xdr:cNvSpPr txBox="1">
          <a:spLocks noChangeArrowheads="1"/>
        </xdr:cNvSpPr>
      </xdr:nvSpPr>
      <xdr:spPr>
        <a:xfrm>
          <a:off x="3286125" y="571500"/>
          <a:ext cx="609600" cy="4857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
 al sec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3</xdr:row>
      <xdr:rowOff>161925</xdr:rowOff>
    </xdr:to>
    <xdr:sp>
      <xdr:nvSpPr>
        <xdr:cNvPr id="3" name="Testo 7"/>
        <xdr:cNvSpPr txBox="1">
          <a:spLocks noChangeArrowheads="1"/>
        </xdr:cNvSpPr>
      </xdr:nvSpPr>
      <xdr:spPr>
        <a:xfrm>
          <a:off x="3895725" y="571500"/>
          <a:ext cx="609600" cy="4857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al minuto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3</xdr:row>
      <xdr:rowOff>161925</xdr:rowOff>
    </xdr:to>
    <xdr:sp>
      <xdr:nvSpPr>
        <xdr:cNvPr id="4" name="Testo 8"/>
        <xdr:cNvSpPr txBox="1">
          <a:spLocks noChangeArrowheads="1"/>
        </xdr:cNvSpPr>
      </xdr:nvSpPr>
      <xdr:spPr>
        <a:xfrm>
          <a:off x="4505325" y="571500"/>
          <a:ext cx="609600" cy="4857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 ora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4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6096000" y="571500"/>
          <a:ext cx="609600" cy="49530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
in sec.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4</xdr:row>
      <xdr:rowOff>0</xdr:rowOff>
    </xdr:to>
    <xdr:sp>
      <xdr:nvSpPr>
        <xdr:cNvPr id="6" name="Testo 18"/>
        <xdr:cNvSpPr txBox="1">
          <a:spLocks noChangeArrowheads="1"/>
        </xdr:cNvSpPr>
      </xdr:nvSpPr>
      <xdr:spPr>
        <a:xfrm>
          <a:off x="6705600" y="571500"/>
          <a:ext cx="628650" cy="4953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 in min.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7" name="Testo 19"/>
        <xdr:cNvSpPr txBox="1">
          <a:spLocks noChangeArrowheads="1"/>
        </xdr:cNvSpPr>
      </xdr:nvSpPr>
      <xdr:spPr>
        <a:xfrm>
          <a:off x="7334250" y="571500"/>
          <a:ext cx="609600" cy="495300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Costo Totale
in Lire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504825</xdr:colOff>
      <xdr:row>4</xdr:row>
      <xdr:rowOff>0</xdr:rowOff>
    </xdr:to>
    <xdr:sp>
      <xdr:nvSpPr>
        <xdr:cNvPr id="8" name="Testo 19"/>
        <xdr:cNvSpPr txBox="1">
          <a:spLocks noChangeArrowheads="1"/>
        </xdr:cNvSpPr>
      </xdr:nvSpPr>
      <xdr:spPr>
        <a:xfrm>
          <a:off x="7943850" y="571500"/>
          <a:ext cx="1114425" cy="495300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Costo Totale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compreso scatto
alla risposta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9525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67050" y="581025"/>
          <a:ext cx="9525" cy="676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scatto in sec.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161925</xdr:rowOff>
    </xdr:to>
    <xdr:sp>
      <xdr:nvSpPr>
        <xdr:cNvPr id="2" name="Testo 3"/>
        <xdr:cNvSpPr txBox="1">
          <a:spLocks noChangeArrowheads="1"/>
        </xdr:cNvSpPr>
      </xdr:nvSpPr>
      <xdr:spPr>
        <a:xfrm>
          <a:off x="3067050" y="581025"/>
          <a:ext cx="514350" cy="4857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
 al sec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3</xdr:row>
      <xdr:rowOff>161925</xdr:rowOff>
    </xdr:to>
    <xdr:sp>
      <xdr:nvSpPr>
        <xdr:cNvPr id="3" name="Testo 7"/>
        <xdr:cNvSpPr txBox="1">
          <a:spLocks noChangeArrowheads="1"/>
        </xdr:cNvSpPr>
      </xdr:nvSpPr>
      <xdr:spPr>
        <a:xfrm>
          <a:off x="3581400" y="581025"/>
          <a:ext cx="714375" cy="4857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al minuto
indicativo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3</xdr:row>
      <xdr:rowOff>161925</xdr:rowOff>
    </xdr:to>
    <xdr:sp>
      <xdr:nvSpPr>
        <xdr:cNvPr id="4" name="Testo 8"/>
        <xdr:cNvSpPr txBox="1">
          <a:spLocks noChangeArrowheads="1"/>
        </xdr:cNvSpPr>
      </xdr:nvSpPr>
      <xdr:spPr>
        <a:xfrm>
          <a:off x="4295775" y="581025"/>
          <a:ext cx="609600" cy="4857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 ora
indicativo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4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5514975" y="581025"/>
          <a:ext cx="609600" cy="676275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
in sec.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4</xdr:row>
      <xdr:rowOff>0</xdr:rowOff>
    </xdr:to>
    <xdr:sp>
      <xdr:nvSpPr>
        <xdr:cNvPr id="6" name="Testo 18"/>
        <xdr:cNvSpPr txBox="1">
          <a:spLocks noChangeArrowheads="1"/>
        </xdr:cNvSpPr>
      </xdr:nvSpPr>
      <xdr:spPr>
        <a:xfrm>
          <a:off x="6124575" y="581025"/>
          <a:ext cx="609600" cy="6762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 in min.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4</xdr:row>
      <xdr:rowOff>0</xdr:rowOff>
    </xdr:to>
    <xdr:sp>
      <xdr:nvSpPr>
        <xdr:cNvPr id="7" name="Testo 19"/>
        <xdr:cNvSpPr txBox="1">
          <a:spLocks noChangeArrowheads="1"/>
        </xdr:cNvSpPr>
      </xdr:nvSpPr>
      <xdr:spPr>
        <a:xfrm>
          <a:off x="6734175" y="581025"/>
          <a:ext cx="714375" cy="6762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Costo Totale
in Lire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4</xdr:row>
      <xdr:rowOff>0</xdr:rowOff>
    </xdr:to>
    <xdr:sp>
      <xdr:nvSpPr>
        <xdr:cNvPr id="8" name="Testo 19"/>
        <xdr:cNvSpPr txBox="1">
          <a:spLocks noChangeArrowheads="1"/>
        </xdr:cNvSpPr>
      </xdr:nvSpPr>
      <xdr:spPr>
        <a:xfrm>
          <a:off x="7448550" y="581025"/>
          <a:ext cx="0" cy="6762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Costo Totale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compreso scatto
alla risposta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133350</xdr:rowOff>
    </xdr:to>
    <xdr:sp>
      <xdr:nvSpPr>
        <xdr:cNvPr id="9" name="Testo 8"/>
        <xdr:cNvSpPr txBox="1">
          <a:spLocks noChangeArrowheads="1"/>
        </xdr:cNvSpPr>
      </xdr:nvSpPr>
      <xdr:spPr>
        <a:xfrm>
          <a:off x="4905375" y="904875"/>
          <a:ext cx="609600" cy="4857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Sconto dopo il 3° minuto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9525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314575" y="419100"/>
          <a:ext cx="9525" cy="495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scatto in sec.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161925</xdr:rowOff>
    </xdr:to>
    <xdr:sp>
      <xdr:nvSpPr>
        <xdr:cNvPr id="2" name="Testo 3"/>
        <xdr:cNvSpPr txBox="1">
          <a:spLocks noChangeArrowheads="1"/>
        </xdr:cNvSpPr>
      </xdr:nvSpPr>
      <xdr:spPr>
        <a:xfrm>
          <a:off x="2314575" y="419100"/>
          <a:ext cx="609600" cy="4857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
 al sec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indicativo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3</xdr:row>
      <xdr:rowOff>161925</xdr:rowOff>
    </xdr:to>
    <xdr:sp>
      <xdr:nvSpPr>
        <xdr:cNvPr id="3" name="Testo 7"/>
        <xdr:cNvSpPr txBox="1">
          <a:spLocks noChangeArrowheads="1"/>
        </xdr:cNvSpPr>
      </xdr:nvSpPr>
      <xdr:spPr>
        <a:xfrm>
          <a:off x="2924175" y="419100"/>
          <a:ext cx="609600" cy="4857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al minuto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3</xdr:row>
      <xdr:rowOff>161925</xdr:rowOff>
    </xdr:to>
    <xdr:sp>
      <xdr:nvSpPr>
        <xdr:cNvPr id="4" name="Testo 8"/>
        <xdr:cNvSpPr txBox="1">
          <a:spLocks noChangeArrowheads="1"/>
        </xdr:cNvSpPr>
      </xdr:nvSpPr>
      <xdr:spPr>
        <a:xfrm>
          <a:off x="4143375" y="419100"/>
          <a:ext cx="609600" cy="4857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Costo a ora
indicativo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4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5362575" y="419100"/>
          <a:ext cx="609600" cy="49530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
in sec.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4</xdr:row>
      <xdr:rowOff>0</xdr:rowOff>
    </xdr:to>
    <xdr:sp>
      <xdr:nvSpPr>
        <xdr:cNvPr id="6" name="Testo 18"/>
        <xdr:cNvSpPr txBox="1">
          <a:spLocks noChangeArrowheads="1"/>
        </xdr:cNvSpPr>
      </xdr:nvSpPr>
      <xdr:spPr>
        <a:xfrm>
          <a:off x="5972175" y="419100"/>
          <a:ext cx="609600" cy="4953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Durata telefonata in min.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4</xdr:row>
      <xdr:rowOff>0</xdr:rowOff>
    </xdr:to>
    <xdr:sp>
      <xdr:nvSpPr>
        <xdr:cNvPr id="7" name="Testo 19"/>
        <xdr:cNvSpPr txBox="1">
          <a:spLocks noChangeArrowheads="1"/>
        </xdr:cNvSpPr>
      </xdr:nvSpPr>
      <xdr:spPr>
        <a:xfrm>
          <a:off x="6581775" y="419100"/>
          <a:ext cx="609600" cy="495300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Costo Totale
in Lire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8" name="Testo 19"/>
        <xdr:cNvSpPr txBox="1">
          <a:spLocks noChangeArrowheads="1"/>
        </xdr:cNvSpPr>
      </xdr:nvSpPr>
      <xdr:spPr>
        <a:xfrm>
          <a:off x="7191375" y="419100"/>
          <a:ext cx="1200150" cy="495300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Costo Totale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compreso scatto
alla risposta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2</xdr:row>
      <xdr:rowOff>9525</xdr:rowOff>
    </xdr:from>
    <xdr:to>
      <xdr:col>24</xdr:col>
      <xdr:colOff>438150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3476625" y="314325"/>
        <a:ext cx="88296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2">
      <selection activeCell="A1" sqref="A1"/>
    </sheetView>
  </sheetViews>
  <sheetFormatPr defaultColWidth="9.140625" defaultRowHeight="12.75"/>
  <cols>
    <col min="1" max="1" width="42.28125" style="0" customWidth="1"/>
    <col min="3" max="3" width="9.28125" style="0" bestFit="1" customWidth="1"/>
    <col min="4" max="4" width="9.28125" style="0" customWidth="1"/>
    <col min="10" max="10" width="16.7109375" style="0" customWidth="1"/>
  </cols>
  <sheetData>
    <row r="1" spans="1:4" ht="33">
      <c r="A1" s="36" t="s">
        <v>225</v>
      </c>
      <c r="D1" s="29" t="s">
        <v>59</v>
      </c>
    </row>
    <row r="2" spans="1:6" ht="12.75">
      <c r="A2" s="1"/>
      <c r="D2" s="31" t="s">
        <v>57</v>
      </c>
      <c r="F2" s="19" t="s">
        <v>53</v>
      </c>
    </row>
    <row r="3" spans="1:6" ht="12.75">
      <c r="A3" s="1"/>
      <c r="D3" s="32" t="s">
        <v>58</v>
      </c>
      <c r="F3" s="19" t="s">
        <v>54</v>
      </c>
    </row>
    <row r="4" spans="1:6" ht="13.5" thickBot="1">
      <c r="A4" s="1"/>
      <c r="D4" s="30"/>
      <c r="F4" s="19" t="s">
        <v>55</v>
      </c>
    </row>
    <row r="5" spans="1:8" ht="15.75" thickBot="1">
      <c r="A5" s="45" t="s">
        <v>60</v>
      </c>
      <c r="G5" s="64" t="s">
        <v>1</v>
      </c>
      <c r="H5" s="65"/>
    </row>
    <row r="6" spans="1:10" ht="12.75">
      <c r="A6" s="2" t="s">
        <v>25</v>
      </c>
      <c r="B6">
        <f>C6/60</f>
        <v>0.354</v>
      </c>
      <c r="C6">
        <f>17.7+(17.7*0.2)</f>
        <v>21.24</v>
      </c>
      <c r="D6">
        <f>15.9+(15.9*0.2)</f>
        <v>19.080000000000002</v>
      </c>
      <c r="E6">
        <f>C6*60</f>
        <v>1274.3999999999999</v>
      </c>
      <c r="F6" s="20">
        <f>100+(100*0.2)</f>
        <v>120</v>
      </c>
      <c r="G6" s="34"/>
      <c r="H6" s="35"/>
      <c r="I6">
        <f>(G6+(H6*60))*B6</f>
        <v>0</v>
      </c>
      <c r="J6">
        <f>(G6+(H6*60))*B6+F6</f>
        <v>120</v>
      </c>
    </row>
    <row r="7" spans="1:10" ht="12.75">
      <c r="A7" s="1" t="s">
        <v>177</v>
      </c>
      <c r="B7">
        <f>C7/60</f>
        <v>0.612</v>
      </c>
      <c r="C7">
        <f>30.6+(30.6*0.2)</f>
        <v>36.72</v>
      </c>
      <c r="D7">
        <f>27.6+(27.6*0.2)</f>
        <v>33.120000000000005</v>
      </c>
      <c r="E7">
        <f>C7*60</f>
        <v>2203.2</v>
      </c>
      <c r="F7" s="20">
        <f>100+(100*0.2)</f>
        <v>120</v>
      </c>
      <c r="G7" s="27"/>
      <c r="H7" s="22"/>
      <c r="I7">
        <f>(G7+(H7*60))*B7</f>
        <v>0</v>
      </c>
      <c r="J7">
        <f>(G7+(H7*60))*B7+F7</f>
        <v>120</v>
      </c>
    </row>
    <row r="8" spans="1:8" ht="15">
      <c r="A8" s="45" t="s">
        <v>144</v>
      </c>
      <c r="F8" s="20"/>
      <c r="G8" s="26"/>
      <c r="H8" s="23"/>
    </row>
    <row r="9" spans="1:8" ht="12.75">
      <c r="A9" s="43" t="s">
        <v>145</v>
      </c>
      <c r="F9" s="20"/>
      <c r="G9" s="27"/>
      <c r="H9" s="22"/>
    </row>
    <row r="10" spans="1:10" ht="12.75">
      <c r="A10" s="2" t="s">
        <v>25</v>
      </c>
      <c r="B10">
        <f>C10/60</f>
        <v>0.424</v>
      </c>
      <c r="C10">
        <f>21.2+(21.2*0.2)</f>
        <v>25.439999999999998</v>
      </c>
      <c r="E10">
        <f>C10*60</f>
        <v>1526.3999999999999</v>
      </c>
      <c r="F10" s="20">
        <f>127+(127*0.2)</f>
        <v>152.4</v>
      </c>
      <c r="G10" s="27"/>
      <c r="H10" s="22"/>
      <c r="I10">
        <f>(G10+(H10*60))*B10</f>
        <v>0</v>
      </c>
      <c r="J10">
        <f>(G10+(H10*60))*B10+F10</f>
        <v>152.4</v>
      </c>
    </row>
    <row r="11" spans="1:10" ht="12.75">
      <c r="A11" s="1" t="s">
        <v>26</v>
      </c>
      <c r="B11">
        <f>C11/60</f>
        <v>0.846</v>
      </c>
      <c r="C11">
        <f>42.3+(42.3*0.2)</f>
        <v>50.76</v>
      </c>
      <c r="E11">
        <f>C11*60</f>
        <v>3045.6</v>
      </c>
      <c r="F11" s="20">
        <f>127+(127*0.2)</f>
        <v>152.4</v>
      </c>
      <c r="G11" s="26"/>
      <c r="H11" s="23"/>
      <c r="I11">
        <f>(G11+(H11*60))*B11</f>
        <v>0</v>
      </c>
      <c r="J11">
        <f>(G11+(H11*60))*B11+F11</f>
        <v>152.4</v>
      </c>
    </row>
    <row r="12" spans="1:8" ht="12.75">
      <c r="A12" s="43" t="s">
        <v>146</v>
      </c>
      <c r="F12" s="20"/>
      <c r="G12" s="27"/>
      <c r="H12" s="22"/>
    </row>
    <row r="13" spans="1:10" ht="12.75">
      <c r="A13" s="2" t="s">
        <v>25</v>
      </c>
      <c r="B13">
        <f>C13/60</f>
        <v>1.0159999999999998</v>
      </c>
      <c r="C13">
        <f>50.8+(50.8*0.2)</f>
        <v>60.959999999999994</v>
      </c>
      <c r="E13">
        <f>C13*60</f>
        <v>3657.5999999999995</v>
      </c>
      <c r="F13" s="20">
        <f>127+(127*0.2)</f>
        <v>152.4</v>
      </c>
      <c r="G13" s="27"/>
      <c r="H13" s="22"/>
      <c r="I13">
        <f>(G13+(H13*60))*B13</f>
        <v>0</v>
      </c>
      <c r="J13">
        <f>(G13+(H13*60))*B13+F13</f>
        <v>152.4</v>
      </c>
    </row>
    <row r="14" spans="1:10" ht="12.75">
      <c r="A14" s="1" t="s">
        <v>26</v>
      </c>
      <c r="B14">
        <f>C14/60</f>
        <v>2.0319999999999996</v>
      </c>
      <c r="C14">
        <f>101.6+(101.6*0.2)</f>
        <v>121.91999999999999</v>
      </c>
      <c r="E14">
        <f>C14*60</f>
        <v>7315.199999999999</v>
      </c>
      <c r="F14" s="20">
        <f>127+(127*0.2)</f>
        <v>152.4</v>
      </c>
      <c r="G14" s="26"/>
      <c r="H14" s="23"/>
      <c r="I14">
        <f>(G14+(H14*60))*B14</f>
        <v>0</v>
      </c>
      <c r="J14">
        <f>(G14+(H14*60))*B14+F14</f>
        <v>152.4</v>
      </c>
    </row>
    <row r="15" spans="1:8" ht="12.75">
      <c r="A15" s="43" t="s">
        <v>147</v>
      </c>
      <c r="F15" s="20"/>
      <c r="G15" s="27"/>
      <c r="H15" s="22"/>
    </row>
    <row r="16" spans="1:10" ht="12.75">
      <c r="A16" s="2" t="s">
        <v>25</v>
      </c>
      <c r="B16">
        <f>C16/60</f>
        <v>1.906</v>
      </c>
      <c r="C16">
        <f>95.3+(95.3*0.2)</f>
        <v>114.36</v>
      </c>
      <c r="E16">
        <f>C16*60</f>
        <v>6861.6</v>
      </c>
      <c r="F16" s="20">
        <f>127+(127*0.2)</f>
        <v>152.4</v>
      </c>
      <c r="G16" s="27"/>
      <c r="H16" s="22"/>
      <c r="I16">
        <f>(G16+(H16*60))*B16</f>
        <v>0</v>
      </c>
      <c r="J16">
        <f>(G16+(H16*60))*B16+F16</f>
        <v>152.4</v>
      </c>
    </row>
    <row r="17" spans="1:10" ht="12.75">
      <c r="A17" s="1" t="s">
        <v>26</v>
      </c>
      <c r="B17">
        <f>C17/60</f>
        <v>3.81</v>
      </c>
      <c r="C17">
        <f>190.5+(190.5*0.2)</f>
        <v>228.6</v>
      </c>
      <c r="E17">
        <f>C17*60</f>
        <v>13716</v>
      </c>
      <c r="F17" s="20">
        <f>127+(127*0.2)</f>
        <v>152.4</v>
      </c>
      <c r="G17" s="26"/>
      <c r="H17" s="23"/>
      <c r="I17">
        <f>(G17+(H17*60))*B17</f>
        <v>0</v>
      </c>
      <c r="J17">
        <f>(G17+(H17*60))*B17+F17</f>
        <v>152.4</v>
      </c>
    </row>
    <row r="18" spans="1:8" ht="12.75">
      <c r="A18" s="43" t="s">
        <v>148</v>
      </c>
      <c r="F18" s="20"/>
      <c r="G18" s="27"/>
      <c r="H18" s="22"/>
    </row>
    <row r="19" spans="1:10" ht="12.75">
      <c r="A19" s="2" t="s">
        <v>25</v>
      </c>
      <c r="B19">
        <f>C19/60</f>
        <v>2.93</v>
      </c>
      <c r="C19">
        <f>146.5+(146.5*0.2)</f>
        <v>175.8</v>
      </c>
      <c r="E19">
        <f>C19*60</f>
        <v>10548</v>
      </c>
      <c r="F19" s="20">
        <f>127+(127*0.2)</f>
        <v>152.4</v>
      </c>
      <c r="G19" s="27"/>
      <c r="H19" s="22"/>
      <c r="I19">
        <f>(G19+(H19*60))*B19</f>
        <v>0</v>
      </c>
      <c r="J19">
        <f>(G19+(H19*60))*B19+F19</f>
        <v>152.4</v>
      </c>
    </row>
    <row r="20" spans="1:10" ht="12.75">
      <c r="A20" s="1" t="s">
        <v>26</v>
      </c>
      <c r="B20">
        <f>C20/60</f>
        <v>5.3100000000000005</v>
      </c>
      <c r="C20">
        <f>265.5+(265.5*0.2)</f>
        <v>318.6</v>
      </c>
      <c r="E20">
        <f>C20*60</f>
        <v>19116</v>
      </c>
      <c r="F20" s="20">
        <f>127+(127*0.2)</f>
        <v>152.4</v>
      </c>
      <c r="G20" s="26"/>
      <c r="H20" s="23"/>
      <c r="I20">
        <f>(G20+(H20*60))*B20</f>
        <v>0</v>
      </c>
      <c r="J20">
        <f>(G20+(H20*60))*B20+F20</f>
        <v>152.4</v>
      </c>
    </row>
    <row r="21" spans="1:8" ht="15">
      <c r="A21" s="45" t="s">
        <v>61</v>
      </c>
      <c r="F21" s="20"/>
      <c r="G21" s="27"/>
      <c r="H21" s="22"/>
    </row>
    <row r="22" spans="1:10" ht="12.75">
      <c r="A22" s="2" t="s">
        <v>25</v>
      </c>
      <c r="B22">
        <f>C22/60</f>
        <v>7.798</v>
      </c>
      <c r="C22">
        <f>389.9+(389.9*0.2)</f>
        <v>467.88</v>
      </c>
      <c r="E22">
        <f>C22*60</f>
        <v>28072.8</v>
      </c>
      <c r="F22" s="20">
        <v>600</v>
      </c>
      <c r="G22" s="26"/>
      <c r="H22" s="23"/>
      <c r="I22">
        <f>(G22+(H22*60))*B22</f>
        <v>0</v>
      </c>
      <c r="J22">
        <f>(G22+(H22*60))*B22+F22</f>
        <v>600</v>
      </c>
    </row>
    <row r="23" spans="1:10" ht="12.75">
      <c r="A23" s="1" t="s">
        <v>26</v>
      </c>
      <c r="B23">
        <f>C23/60</f>
        <v>9.934</v>
      </c>
      <c r="C23">
        <f>496.7+(496.7*0.2)</f>
        <v>596.04</v>
      </c>
      <c r="E23">
        <f>C23*60</f>
        <v>35762.399999999994</v>
      </c>
      <c r="F23" s="20">
        <v>600</v>
      </c>
      <c r="G23" s="27"/>
      <c r="H23" s="22"/>
      <c r="I23">
        <f>(G23+(H23*60))*B23</f>
        <v>0</v>
      </c>
      <c r="J23">
        <f>(G23+(H23*60))*B23+F23</f>
        <v>600</v>
      </c>
    </row>
    <row r="24" spans="1:8" ht="15">
      <c r="A24" s="45" t="s">
        <v>223</v>
      </c>
      <c r="F24" s="20"/>
      <c r="G24" s="27"/>
      <c r="H24" s="22"/>
    </row>
    <row r="25" spans="1:8" ht="12.75">
      <c r="A25" s="44" t="s">
        <v>179</v>
      </c>
      <c r="F25" s="20"/>
      <c r="G25" s="27"/>
      <c r="H25" s="22"/>
    </row>
    <row r="26" spans="1:10" ht="12.75">
      <c r="A26" s="2" t="s">
        <v>178</v>
      </c>
      <c r="B26">
        <f>C26/60</f>
        <v>5.8</v>
      </c>
      <c r="C26">
        <f>290+(290*0.2)</f>
        <v>348</v>
      </c>
      <c r="E26">
        <f>C26*60</f>
        <v>20880</v>
      </c>
      <c r="F26" s="20">
        <f>127+(127*0.2)</f>
        <v>152.4</v>
      </c>
      <c r="G26" s="26"/>
      <c r="H26" s="23"/>
      <c r="I26">
        <f>(G26+(H26*60))*B26</f>
        <v>0</v>
      </c>
      <c r="J26">
        <f>(G26+(H26*60))*B26+F26</f>
        <v>152.4</v>
      </c>
    </row>
    <row r="27" spans="1:10" ht="12.75">
      <c r="A27" s="1" t="s">
        <v>26</v>
      </c>
      <c r="B27">
        <f>C27/60</f>
        <v>11.06</v>
      </c>
      <c r="C27">
        <f>553+(553*0.2)</f>
        <v>663.6</v>
      </c>
      <c r="E27">
        <f>C27*60</f>
        <v>39816</v>
      </c>
      <c r="F27" s="20">
        <f>127+(127*0.2)</f>
        <v>152.4</v>
      </c>
      <c r="G27" s="27"/>
      <c r="H27" s="22"/>
      <c r="I27">
        <f>(G27+(H27*60))*B27</f>
        <v>0</v>
      </c>
      <c r="J27">
        <f>(G27+(H27*60))*B27+F27</f>
        <v>152.4</v>
      </c>
    </row>
    <row r="28" spans="1:8" ht="12.75">
      <c r="A28" s="44" t="s">
        <v>180</v>
      </c>
      <c r="F28" s="20"/>
      <c r="G28" s="27"/>
      <c r="H28" s="22"/>
    </row>
    <row r="29" spans="1:10" ht="12.75">
      <c r="A29" s="2" t="s">
        <v>178</v>
      </c>
      <c r="B29">
        <f>C29/60</f>
        <v>5.9</v>
      </c>
      <c r="C29">
        <f>295+(295*0.2)</f>
        <v>354</v>
      </c>
      <c r="E29">
        <f>C29*60</f>
        <v>21240</v>
      </c>
      <c r="F29" s="20">
        <f>127+(127*0.2)</f>
        <v>152.4</v>
      </c>
      <c r="G29" s="26"/>
      <c r="H29" s="23"/>
      <c r="I29">
        <f>(G29+(H29*60))*B29</f>
        <v>0</v>
      </c>
      <c r="J29">
        <f>(G29+(H29*60))*B29+F29</f>
        <v>152.4</v>
      </c>
    </row>
    <row r="30" spans="1:10" ht="12.75">
      <c r="A30" s="1" t="s">
        <v>26</v>
      </c>
      <c r="B30">
        <f>C30/60</f>
        <v>10.96</v>
      </c>
      <c r="C30">
        <f>548+(548*0.2)</f>
        <v>657.6</v>
      </c>
      <c r="E30">
        <f>C30*60</f>
        <v>39456</v>
      </c>
      <c r="F30" s="20">
        <f>127+(127*0.2)</f>
        <v>152.4</v>
      </c>
      <c r="G30" s="27"/>
      <c r="H30" s="22"/>
      <c r="I30">
        <f>(G30+(H30*60))*B30</f>
        <v>0</v>
      </c>
      <c r="J30">
        <f>(G30+(H30*60))*B30+F30</f>
        <v>152.4</v>
      </c>
    </row>
    <row r="31" spans="1:8" ht="12.75">
      <c r="A31" s="44" t="s">
        <v>181</v>
      </c>
      <c r="F31" s="20"/>
      <c r="G31" s="27"/>
      <c r="H31" s="22"/>
    </row>
    <row r="32" spans="1:10" ht="12.75">
      <c r="A32" s="2" t="s">
        <v>178</v>
      </c>
      <c r="B32">
        <f>C32/60</f>
        <v>5.4</v>
      </c>
      <c r="C32">
        <f>270+(270*0.2)</f>
        <v>324</v>
      </c>
      <c r="E32">
        <f>C32*60</f>
        <v>19440</v>
      </c>
      <c r="F32" s="20">
        <f>127+(127*0.2)</f>
        <v>152.4</v>
      </c>
      <c r="G32" s="26"/>
      <c r="H32" s="23"/>
      <c r="I32">
        <f>(G32+(H32*60))*B32</f>
        <v>0</v>
      </c>
      <c r="J32">
        <f>(G32+(H32*60))*B32+F32</f>
        <v>152.4</v>
      </c>
    </row>
    <row r="33" spans="1:10" ht="12.75">
      <c r="A33" s="1" t="s">
        <v>26</v>
      </c>
      <c r="B33">
        <f>C33/60</f>
        <v>11.58</v>
      </c>
      <c r="C33">
        <f>579+(579*0.2)</f>
        <v>694.8</v>
      </c>
      <c r="E33">
        <f>C33*60</f>
        <v>41688</v>
      </c>
      <c r="F33" s="20">
        <f>127+(127*0.2)</f>
        <v>152.4</v>
      </c>
      <c r="G33" s="27"/>
      <c r="H33" s="22"/>
      <c r="I33">
        <f>(G33+(H33*60))*B33</f>
        <v>0</v>
      </c>
      <c r="J33">
        <f>(G33+(H33*60))*B33+F33</f>
        <v>152.4</v>
      </c>
    </row>
    <row r="34" spans="1:8" ht="12.75">
      <c r="A34" s="44" t="s">
        <v>224</v>
      </c>
      <c r="F34" s="20"/>
      <c r="G34" s="27"/>
      <c r="H34" s="22"/>
    </row>
    <row r="35" spans="1:10" ht="12.75">
      <c r="A35" s="2" t="s">
        <v>178</v>
      </c>
      <c r="B35">
        <f>C35/60</f>
        <v>5.6</v>
      </c>
      <c r="C35">
        <f>280+(280*0.2)</f>
        <v>336</v>
      </c>
      <c r="E35">
        <f>C35*60</f>
        <v>20160</v>
      </c>
      <c r="F35" s="20">
        <f>127+(127*0.2)</f>
        <v>152.4</v>
      </c>
      <c r="G35" s="26"/>
      <c r="H35" s="23"/>
      <c r="I35">
        <f>(G35+(H35*60))*B35</f>
        <v>0</v>
      </c>
      <c r="J35">
        <f>(G35+(H35*60))*B35+F35</f>
        <v>152.4</v>
      </c>
    </row>
    <row r="36" spans="1:10" ht="12.75">
      <c r="A36" s="1" t="s">
        <v>26</v>
      </c>
      <c r="B36">
        <f>C36/60</f>
        <v>11.46</v>
      </c>
      <c r="C36">
        <f>573+(573*0.2)</f>
        <v>687.6</v>
      </c>
      <c r="E36">
        <f>C36*60</f>
        <v>41256</v>
      </c>
      <c r="F36" s="20">
        <f>127+(127*0.2)</f>
        <v>152.4</v>
      </c>
      <c r="G36" s="27"/>
      <c r="H36" s="22"/>
      <c r="I36">
        <f>(G36+(H36*60))*B36</f>
        <v>0</v>
      </c>
      <c r="J36">
        <f>(G36+(H36*60))*B36+F36</f>
        <v>152.4</v>
      </c>
    </row>
    <row r="37" spans="1:8" ht="15">
      <c r="A37" s="45" t="s">
        <v>149</v>
      </c>
      <c r="F37" s="20"/>
      <c r="G37" s="27"/>
      <c r="H37" s="22"/>
    </row>
    <row r="38" spans="1:8" ht="12.75">
      <c r="A38" s="44" t="s">
        <v>179</v>
      </c>
      <c r="F38" s="20"/>
      <c r="G38" s="27"/>
      <c r="H38" s="22"/>
    </row>
    <row r="39" spans="1:10" ht="12.75">
      <c r="A39" s="2" t="s">
        <v>178</v>
      </c>
      <c r="B39">
        <f>C39/60</f>
        <v>5.8</v>
      </c>
      <c r="C39">
        <f>290+(290*0.2)</f>
        <v>348</v>
      </c>
      <c r="E39">
        <f>C39*60</f>
        <v>20880</v>
      </c>
      <c r="F39" s="20">
        <f>127+(127*0.2)</f>
        <v>152.4</v>
      </c>
      <c r="G39" s="26"/>
      <c r="H39" s="23"/>
      <c r="I39">
        <f>(G39+(H39*60))*B39</f>
        <v>0</v>
      </c>
      <c r="J39">
        <f>(G39+(H39*60))*B39+F39</f>
        <v>152.4</v>
      </c>
    </row>
    <row r="40" spans="1:10" ht="12.75">
      <c r="A40" s="1" t="s">
        <v>26</v>
      </c>
      <c r="B40">
        <f>C40/60</f>
        <v>11.28</v>
      </c>
      <c r="C40">
        <f>564+(564*0.2)</f>
        <v>676.8</v>
      </c>
      <c r="E40">
        <f>C40*60</f>
        <v>40608</v>
      </c>
      <c r="F40" s="20">
        <f>127+(127*0.2)</f>
        <v>152.4</v>
      </c>
      <c r="G40" s="27"/>
      <c r="H40" s="22"/>
      <c r="I40">
        <f>(G40+(H40*60))*B40</f>
        <v>0</v>
      </c>
      <c r="J40">
        <f>(G40+(H40*60))*B40+F40</f>
        <v>152.4</v>
      </c>
    </row>
    <row r="41" spans="1:8" ht="12.75">
      <c r="A41" s="44" t="s">
        <v>180</v>
      </c>
      <c r="F41" s="20"/>
      <c r="G41" s="27"/>
      <c r="H41" s="22"/>
    </row>
    <row r="42" spans="1:10" ht="12.75">
      <c r="A42" s="2" t="s">
        <v>178</v>
      </c>
      <c r="B42">
        <f>C42/60</f>
        <v>5.9</v>
      </c>
      <c r="C42">
        <f>295+(295*0.2)</f>
        <v>354</v>
      </c>
      <c r="E42">
        <f>C42*60</f>
        <v>21240</v>
      </c>
      <c r="F42" s="20">
        <f>127+(127*0.2)</f>
        <v>152.4</v>
      </c>
      <c r="G42" s="26"/>
      <c r="H42" s="23"/>
      <c r="I42">
        <f>(G42+(H42*60))*B42</f>
        <v>0</v>
      </c>
      <c r="J42">
        <f>(G42+(H42*60))*B42+F42</f>
        <v>152.4</v>
      </c>
    </row>
    <row r="43" spans="1:10" ht="12.75">
      <c r="A43" s="1" t="s">
        <v>26</v>
      </c>
      <c r="B43">
        <f>C43/60</f>
        <v>11.84</v>
      </c>
      <c r="C43">
        <f>592+(592*0.2)</f>
        <v>710.4</v>
      </c>
      <c r="E43">
        <f>C43*60</f>
        <v>42624</v>
      </c>
      <c r="F43" s="20">
        <f>127+(127*0.2)</f>
        <v>152.4</v>
      </c>
      <c r="G43" s="27"/>
      <c r="H43" s="22"/>
      <c r="I43">
        <f>(G43+(H43*60))*B43</f>
        <v>0</v>
      </c>
      <c r="J43">
        <f>(G43+(H43*60))*B43+F43</f>
        <v>152.4</v>
      </c>
    </row>
    <row r="44" spans="1:8" ht="12.75">
      <c r="A44" s="44" t="s">
        <v>181</v>
      </c>
      <c r="F44" s="20"/>
      <c r="G44" s="27"/>
      <c r="H44" s="22"/>
    </row>
    <row r="45" spans="1:10" ht="12.75">
      <c r="A45" s="2" t="s">
        <v>178</v>
      </c>
      <c r="B45">
        <f>C45/60</f>
        <v>5.4</v>
      </c>
      <c r="C45">
        <f>270+(270*0.2)</f>
        <v>324</v>
      </c>
      <c r="E45">
        <f>C45*60</f>
        <v>19440</v>
      </c>
      <c r="F45" s="20">
        <f>127+(127*0.2)</f>
        <v>152.4</v>
      </c>
      <c r="G45" s="26"/>
      <c r="H45" s="23"/>
      <c r="I45">
        <f>(G45+(H45*60))*B45</f>
        <v>0</v>
      </c>
      <c r="J45">
        <f>(G45+(H45*60))*B45+F45</f>
        <v>152.4</v>
      </c>
    </row>
    <row r="46" spans="1:10" ht="12.75">
      <c r="A46" s="1" t="s">
        <v>26</v>
      </c>
      <c r="B46">
        <f>C46/60</f>
        <v>11.8</v>
      </c>
      <c r="C46">
        <f>590+(590*0.2)</f>
        <v>708</v>
      </c>
      <c r="E46">
        <f>C46*60</f>
        <v>42480</v>
      </c>
      <c r="F46" s="20">
        <f>127+(127*0.2)</f>
        <v>152.4</v>
      </c>
      <c r="G46" s="27"/>
      <c r="H46" s="22"/>
      <c r="I46">
        <f>(G46+(H46*60))*B46</f>
        <v>0</v>
      </c>
      <c r="J46">
        <f>(G46+(H46*60))*B46+F46</f>
        <v>152.4</v>
      </c>
    </row>
    <row r="47" spans="1:8" ht="15">
      <c r="A47" s="45" t="s">
        <v>150</v>
      </c>
      <c r="F47" s="20"/>
      <c r="G47" s="27"/>
      <c r="H47" s="22"/>
    </row>
    <row r="48" spans="1:8" ht="12.75">
      <c r="A48" s="44" t="s">
        <v>151</v>
      </c>
      <c r="F48" s="20"/>
      <c r="G48" s="27"/>
      <c r="H48" s="22"/>
    </row>
    <row r="49" spans="1:10" ht="12.75">
      <c r="A49" s="2" t="s">
        <v>178</v>
      </c>
      <c r="B49">
        <f>C49/60</f>
        <v>70.096</v>
      </c>
      <c r="C49">
        <f>3504.8+(3504.8*0.2)</f>
        <v>4205.76</v>
      </c>
      <c r="E49">
        <f>C49*60</f>
        <v>252345.6</v>
      </c>
      <c r="F49" s="20">
        <v>600</v>
      </c>
      <c r="G49" s="26"/>
      <c r="H49" s="23"/>
      <c r="I49">
        <f>(G49+(H49*60))*B49</f>
        <v>0</v>
      </c>
      <c r="J49">
        <f>(G49+(H49*60))*B49+F49</f>
        <v>600</v>
      </c>
    </row>
    <row r="50" spans="1:10" ht="12.75">
      <c r="A50" s="1" t="s">
        <v>26</v>
      </c>
      <c r="B50">
        <f>C50/60</f>
        <v>79.32</v>
      </c>
      <c r="C50">
        <f>3966+(3966*0.2)</f>
        <v>4759.2</v>
      </c>
      <c r="E50">
        <f>C50*60</f>
        <v>285552</v>
      </c>
      <c r="F50" s="20">
        <v>600</v>
      </c>
      <c r="G50" s="27"/>
      <c r="H50" s="22"/>
      <c r="I50">
        <f>(G50+(H50*60))*B50</f>
        <v>0</v>
      </c>
      <c r="J50">
        <f>(G50+(H50*60))*B50+F50</f>
        <v>600</v>
      </c>
    </row>
    <row r="51" ht="15">
      <c r="A51" s="45" t="s">
        <v>217</v>
      </c>
    </row>
    <row r="52" spans="1:10" ht="12.75">
      <c r="A52" t="s">
        <v>218</v>
      </c>
      <c r="B52">
        <f>C52/60</f>
        <v>0.48000000000000004</v>
      </c>
      <c r="C52">
        <f>24+(24*0.2)</f>
        <v>28.8</v>
      </c>
      <c r="E52">
        <f>C52*60</f>
        <v>1728</v>
      </c>
      <c r="F52" s="20">
        <f>100+(100*0.2)</f>
        <v>120</v>
      </c>
      <c r="G52" s="27"/>
      <c r="H52" s="22"/>
      <c r="I52">
        <f>(G52+(H52*60))*B52</f>
        <v>0</v>
      </c>
      <c r="J52">
        <f>(G52+(H52*60))*B52+F52</f>
        <v>120</v>
      </c>
    </row>
    <row r="53" spans="1:10" ht="12.75">
      <c r="A53" t="s">
        <v>219</v>
      </c>
      <c r="B53">
        <f>C53/60</f>
        <v>0.3</v>
      </c>
      <c r="C53">
        <f>15+(15*0.2)</f>
        <v>18</v>
      </c>
      <c r="E53">
        <f>C53*60</f>
        <v>1080</v>
      </c>
      <c r="F53" s="20">
        <f>100+(100*0.2)</f>
        <v>120</v>
      </c>
      <c r="G53" s="27"/>
      <c r="H53" s="22"/>
      <c r="I53">
        <f>(G53+(H53*60))*B53</f>
        <v>0</v>
      </c>
      <c r="J53">
        <f>(G53+(H53*60))*B53+F53</f>
        <v>120</v>
      </c>
    </row>
    <row r="54" ht="15">
      <c r="A54" s="45" t="s">
        <v>220</v>
      </c>
    </row>
    <row r="55" spans="1:4" ht="12.75">
      <c r="A55" t="s">
        <v>218</v>
      </c>
      <c r="C55">
        <f>89000+(89000*0.2)</f>
        <v>106800</v>
      </c>
      <c r="D55" t="s">
        <v>221</v>
      </c>
    </row>
    <row r="56" spans="1:10" ht="12.75">
      <c r="A56" t="s">
        <v>222</v>
      </c>
      <c r="B56">
        <f>C56/60</f>
        <v>0.3</v>
      </c>
      <c r="C56">
        <f>15+(15*0.2)</f>
        <v>18</v>
      </c>
      <c r="E56">
        <f>C56*60</f>
        <v>1080</v>
      </c>
      <c r="F56" s="20">
        <f>100+(100*0.2)</f>
        <v>120</v>
      </c>
      <c r="G56" s="27"/>
      <c r="H56" s="22"/>
      <c r="I56">
        <f>(G56+(H56*60))*B56</f>
        <v>0</v>
      </c>
      <c r="J56">
        <f>(G56+(H56*60))*B56+F56</f>
        <v>120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5" sqref="G5"/>
    </sheetView>
  </sheetViews>
  <sheetFormatPr defaultColWidth="9.140625" defaultRowHeight="12.75"/>
  <cols>
    <col min="1" max="1" width="28.57421875" style="0" customWidth="1"/>
    <col min="4" max="4" width="10.28125" style="0" bestFit="1" customWidth="1"/>
    <col min="10" max="10" width="15.00390625" style="0" customWidth="1"/>
  </cols>
  <sheetData>
    <row r="1" spans="1:4" ht="37.5" customHeight="1">
      <c r="A1" s="36" t="s">
        <v>62</v>
      </c>
      <c r="C1" s="18" t="s">
        <v>30</v>
      </c>
      <c r="D1" s="17"/>
    </row>
    <row r="2" spans="1:6" ht="12.75">
      <c r="A2" s="1"/>
      <c r="F2" s="19" t="s">
        <v>53</v>
      </c>
    </row>
    <row r="3" spans="1:6" ht="12.75">
      <c r="A3" s="1"/>
      <c r="F3" s="19" t="s">
        <v>54</v>
      </c>
    </row>
    <row r="4" spans="1:6" ht="12.75">
      <c r="A4" s="1"/>
      <c r="F4" s="19" t="s">
        <v>55</v>
      </c>
    </row>
    <row r="5" spans="1:8" ht="13.5" thickBot="1">
      <c r="A5" s="3" t="s">
        <v>28</v>
      </c>
      <c r="G5" s="64" t="s">
        <v>1</v>
      </c>
      <c r="H5" s="5"/>
    </row>
    <row r="6" spans="1:10" ht="12.75">
      <c r="A6" s="2" t="s">
        <v>48</v>
      </c>
      <c r="B6" s="4"/>
      <c r="C6">
        <f aca="true" t="shared" si="0" ref="C6:C16">D6/60</f>
        <v>1.9</v>
      </c>
      <c r="D6">
        <f>95+(95*0.2)</f>
        <v>114</v>
      </c>
      <c r="E6">
        <f>D6*60</f>
        <v>6840</v>
      </c>
      <c r="F6" s="20">
        <f>125+(125*0.2)</f>
        <v>150</v>
      </c>
      <c r="G6" s="25"/>
      <c r="H6" s="21"/>
      <c r="I6">
        <f>(G6+(H6*60))*C6</f>
        <v>0</v>
      </c>
      <c r="J6">
        <f>((G6+(H6*60))*C6+F6)</f>
        <v>150</v>
      </c>
    </row>
    <row r="7" spans="1:10" ht="12.75">
      <c r="A7" s="1" t="s">
        <v>47</v>
      </c>
      <c r="B7" s="4"/>
      <c r="C7">
        <f t="shared" si="0"/>
        <v>4.6</v>
      </c>
      <c r="D7">
        <f>230+(230*0.2)</f>
        <v>276</v>
      </c>
      <c r="E7">
        <f>D7*60</f>
        <v>16560</v>
      </c>
      <c r="F7" s="20">
        <f>125+(125*0.2)</f>
        <v>150</v>
      </c>
      <c r="G7" s="26"/>
      <c r="H7" s="23"/>
      <c r="I7">
        <f>(G7+(H7*60))*C7</f>
        <v>0</v>
      </c>
      <c r="J7">
        <f aca="true" t="shared" si="1" ref="J7:J25">((G7+(H7*60))*C7+F7)</f>
        <v>150</v>
      </c>
    </row>
    <row r="8" spans="1:8" ht="12.75">
      <c r="A8" s="3" t="s">
        <v>29</v>
      </c>
      <c r="F8" s="20"/>
      <c r="G8" s="27"/>
      <c r="H8" s="22"/>
    </row>
    <row r="9" spans="1:10" ht="12.75">
      <c r="A9" s="2" t="s">
        <v>48</v>
      </c>
      <c r="B9" s="4"/>
      <c r="C9">
        <f t="shared" si="0"/>
        <v>2.6</v>
      </c>
      <c r="D9">
        <f>130+(130*0.2)</f>
        <v>156</v>
      </c>
      <c r="E9">
        <f>D9*60</f>
        <v>9360</v>
      </c>
      <c r="F9" s="20">
        <f>125+(125*0.2)</f>
        <v>150</v>
      </c>
      <c r="G9" s="26"/>
      <c r="H9" s="23"/>
      <c r="I9">
        <f>(G9+(H9*60))*C9</f>
        <v>0</v>
      </c>
      <c r="J9">
        <f t="shared" si="1"/>
        <v>150</v>
      </c>
    </row>
    <row r="10" spans="1:10" ht="12.75">
      <c r="A10" s="1" t="s">
        <v>47</v>
      </c>
      <c r="B10" s="4"/>
      <c r="C10">
        <f t="shared" si="0"/>
        <v>5.4</v>
      </c>
      <c r="D10">
        <f>270+(270*0.2)</f>
        <v>324</v>
      </c>
      <c r="E10">
        <f>D10*60</f>
        <v>19440</v>
      </c>
      <c r="F10" s="20">
        <f>125+(125*0.2)</f>
        <v>150</v>
      </c>
      <c r="G10" s="27"/>
      <c r="H10" s="22"/>
      <c r="I10">
        <f>(G10+(H10*60))*C10</f>
        <v>0</v>
      </c>
      <c r="J10">
        <f t="shared" si="1"/>
        <v>150</v>
      </c>
    </row>
    <row r="11" spans="1:8" ht="15.75">
      <c r="A11" s="3" t="s">
        <v>56</v>
      </c>
      <c r="F11" s="20"/>
      <c r="G11" s="26"/>
      <c r="H11" s="23"/>
    </row>
    <row r="12" spans="1:10" ht="12.75">
      <c r="A12" s="2" t="s">
        <v>48</v>
      </c>
      <c r="B12" s="4"/>
      <c r="C12">
        <f>D12/60</f>
        <v>5</v>
      </c>
      <c r="D12">
        <f>250+(250*0.2)</f>
        <v>300</v>
      </c>
      <c r="E12">
        <f>D12*60</f>
        <v>18000</v>
      </c>
      <c r="F12" s="20">
        <f>125+(125*0.2)</f>
        <v>150</v>
      </c>
      <c r="G12" s="27"/>
      <c r="H12" s="22"/>
      <c r="I12">
        <f>(G12+(H12*60))*C12</f>
        <v>0</v>
      </c>
      <c r="J12">
        <f t="shared" si="1"/>
        <v>150</v>
      </c>
    </row>
    <row r="13" spans="1:10" ht="12.75">
      <c r="A13" s="1" t="s">
        <v>47</v>
      </c>
      <c r="B13" s="4"/>
      <c r="C13">
        <f>D13/60</f>
        <v>9.8</v>
      </c>
      <c r="D13">
        <f>490+(490*0.2)</f>
        <v>588</v>
      </c>
      <c r="E13">
        <f>D13*60</f>
        <v>35280</v>
      </c>
      <c r="F13" s="20">
        <f>125+(125*0.2)</f>
        <v>150</v>
      </c>
      <c r="G13" s="26"/>
      <c r="H13" s="23"/>
      <c r="I13">
        <f>(G13+(H13*60))*C13</f>
        <v>0</v>
      </c>
      <c r="J13">
        <f t="shared" si="1"/>
        <v>150</v>
      </c>
    </row>
    <row r="14" spans="1:8" ht="15.75">
      <c r="A14" s="3" t="s">
        <v>49</v>
      </c>
      <c r="F14" s="20"/>
      <c r="G14" s="27"/>
      <c r="H14" s="22"/>
    </row>
    <row r="15" spans="1:10" ht="12.75">
      <c r="A15" s="2" t="s">
        <v>48</v>
      </c>
      <c r="B15" s="4"/>
      <c r="C15">
        <f t="shared" si="0"/>
        <v>3</v>
      </c>
      <c r="D15">
        <f>150+(150*0.2)</f>
        <v>180</v>
      </c>
      <c r="E15">
        <f>D15*60</f>
        <v>10800</v>
      </c>
      <c r="F15" s="20">
        <f>125+(125*0.2)</f>
        <v>150</v>
      </c>
      <c r="G15" s="26"/>
      <c r="H15" s="23"/>
      <c r="I15">
        <f>(G15+(H15*60))*C15</f>
        <v>0</v>
      </c>
      <c r="J15">
        <f t="shared" si="1"/>
        <v>150</v>
      </c>
    </row>
    <row r="16" spans="1:10" ht="12.75">
      <c r="A16" s="1" t="s">
        <v>47</v>
      </c>
      <c r="B16" s="4"/>
      <c r="C16">
        <f t="shared" si="0"/>
        <v>23</v>
      </c>
      <c r="D16">
        <f>1150+(1150*0.2)</f>
        <v>1380</v>
      </c>
      <c r="E16">
        <f>D16*60</f>
        <v>82800</v>
      </c>
      <c r="F16" s="20">
        <f>125+(125*0.2)</f>
        <v>150</v>
      </c>
      <c r="G16" s="27"/>
      <c r="H16" s="22"/>
      <c r="I16">
        <f>(G16+(H16*60))*C16</f>
        <v>0</v>
      </c>
      <c r="J16">
        <f t="shared" si="1"/>
        <v>150</v>
      </c>
    </row>
    <row r="17" spans="1:8" ht="12.75">
      <c r="A17" s="3" t="s">
        <v>31</v>
      </c>
      <c r="F17" s="20"/>
      <c r="G17" s="26"/>
      <c r="H17" s="23"/>
    </row>
    <row r="18" spans="1:10" ht="12.75">
      <c r="A18" s="2" t="s">
        <v>32</v>
      </c>
      <c r="B18" s="4"/>
      <c r="C18">
        <f>D18/60</f>
        <v>9</v>
      </c>
      <c r="D18">
        <f>450+(450*0.2)</f>
        <v>540</v>
      </c>
      <c r="E18">
        <f>D18*60</f>
        <v>32400</v>
      </c>
      <c r="F18" s="20">
        <f>500+(500*0.2)</f>
        <v>600</v>
      </c>
      <c r="G18" s="27"/>
      <c r="H18" s="22"/>
      <c r="I18">
        <f>(G18+(H18*60))*C18</f>
        <v>0</v>
      </c>
      <c r="J18">
        <f t="shared" si="1"/>
        <v>600</v>
      </c>
    </row>
    <row r="19" spans="1:10" ht="12.75">
      <c r="A19" t="s">
        <v>33</v>
      </c>
      <c r="B19" s="4"/>
      <c r="C19">
        <f>D19/60</f>
        <v>15</v>
      </c>
      <c r="D19">
        <f>750+(750*0.2)</f>
        <v>900</v>
      </c>
      <c r="E19">
        <f>D19*60</f>
        <v>54000</v>
      </c>
      <c r="F19" s="20">
        <f>500+(500*0.2)</f>
        <v>600</v>
      </c>
      <c r="G19" s="26"/>
      <c r="H19" s="23"/>
      <c r="I19">
        <f>(G19+(H19*60))*C19</f>
        <v>0</v>
      </c>
      <c r="J19">
        <f t="shared" si="1"/>
        <v>600</v>
      </c>
    </row>
    <row r="20" spans="1:10" ht="12.75">
      <c r="A20" t="s">
        <v>34</v>
      </c>
      <c r="B20" s="4"/>
      <c r="C20">
        <f>D20/60</f>
        <v>25</v>
      </c>
      <c r="D20">
        <f>1250+(1250*0.2)</f>
        <v>1500</v>
      </c>
      <c r="E20">
        <f>D20*60</f>
        <v>90000</v>
      </c>
      <c r="F20" s="20">
        <f>500+(500*0.2)</f>
        <v>600</v>
      </c>
      <c r="G20" s="27"/>
      <c r="H20" s="22"/>
      <c r="I20">
        <f>(G20+(H20*60))*C20</f>
        <v>0</v>
      </c>
      <c r="J20">
        <f t="shared" si="1"/>
        <v>600</v>
      </c>
    </row>
    <row r="21" spans="1:10" ht="12.75">
      <c r="A21" t="s">
        <v>35</v>
      </c>
      <c r="B21" s="4"/>
      <c r="C21">
        <f>D21/60</f>
        <v>36</v>
      </c>
      <c r="D21">
        <f>1800+(1800*0.2)</f>
        <v>2160</v>
      </c>
      <c r="E21">
        <f>D21*60</f>
        <v>129600</v>
      </c>
      <c r="F21" s="20">
        <f>500+(500*0.2)</f>
        <v>600</v>
      </c>
      <c r="G21" s="26"/>
      <c r="H21" s="23"/>
      <c r="I21">
        <f>(G21+(H21*60))*C21</f>
        <v>0</v>
      </c>
      <c r="J21">
        <f t="shared" si="1"/>
        <v>600</v>
      </c>
    </row>
    <row r="22" spans="1:10" ht="12.75">
      <c r="A22" t="s">
        <v>36</v>
      </c>
      <c r="B22" s="4"/>
      <c r="C22">
        <f>D22/60</f>
        <v>50</v>
      </c>
      <c r="D22">
        <f>2500+(2500*0.2)</f>
        <v>3000</v>
      </c>
      <c r="E22">
        <f>D22*60</f>
        <v>180000</v>
      </c>
      <c r="F22" s="20">
        <f>500+(500*0.2)</f>
        <v>600</v>
      </c>
      <c r="G22" s="27"/>
      <c r="H22" s="22"/>
      <c r="I22">
        <f>(G22+(H22*60))*C22</f>
        <v>0</v>
      </c>
      <c r="J22">
        <f t="shared" si="1"/>
        <v>600</v>
      </c>
    </row>
    <row r="23" spans="1:8" ht="12.75">
      <c r="A23" s="3" t="s">
        <v>50</v>
      </c>
      <c r="F23" s="20"/>
      <c r="G23" s="26"/>
      <c r="H23" s="23"/>
    </row>
    <row r="24" spans="1:10" ht="12.75">
      <c r="A24" t="s">
        <v>51</v>
      </c>
      <c r="C24">
        <f>D24/60</f>
        <v>1.5</v>
      </c>
      <c r="D24">
        <f>75+(75*0.2)</f>
        <v>90</v>
      </c>
      <c r="E24">
        <f>D24*60</f>
        <v>5400</v>
      </c>
      <c r="F24" s="20">
        <f>125+(125*0.2)</f>
        <v>150</v>
      </c>
      <c r="G24" s="27"/>
      <c r="H24" s="22"/>
      <c r="I24">
        <f>(G24+(H24*60))*C24</f>
        <v>0</v>
      </c>
      <c r="J24">
        <f t="shared" si="1"/>
        <v>150</v>
      </c>
    </row>
    <row r="25" spans="1:10" ht="13.5" thickBot="1">
      <c r="A25" t="s">
        <v>52</v>
      </c>
      <c r="C25">
        <f>D25/60</f>
        <v>1</v>
      </c>
      <c r="D25">
        <f>50+(50*0.2)</f>
        <v>60</v>
      </c>
      <c r="E25">
        <f>D25*60</f>
        <v>3600</v>
      </c>
      <c r="F25" s="20">
        <f>125+(125*0.2)</f>
        <v>150</v>
      </c>
      <c r="G25" s="28"/>
      <c r="H25" s="24"/>
      <c r="I25">
        <f>(G25+(H25*60))*C25</f>
        <v>0</v>
      </c>
      <c r="J25">
        <f t="shared" si="1"/>
        <v>150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D22" sqref="D22"/>
    </sheetView>
  </sheetViews>
  <sheetFormatPr defaultColWidth="9.140625" defaultRowHeight="12.75"/>
  <cols>
    <col min="1" max="1" width="37.00390625" style="1" bestFit="1" customWidth="1"/>
    <col min="3" max="3" width="10.00390625" style="0" customWidth="1"/>
    <col min="6" max="6" width="6.28125" style="0" customWidth="1"/>
  </cols>
  <sheetData>
    <row r="1" spans="1:3" ht="45">
      <c r="A1" s="63" t="s">
        <v>266</v>
      </c>
      <c r="C1" s="6" t="s">
        <v>24</v>
      </c>
    </row>
    <row r="5" spans="1:7" ht="12.75">
      <c r="A5" s="3" t="s">
        <v>0</v>
      </c>
      <c r="C5" s="7"/>
      <c r="G5" s="64" t="s">
        <v>1</v>
      </c>
    </row>
    <row r="6" spans="1:10" ht="12.75">
      <c r="A6" s="1" t="s">
        <v>10</v>
      </c>
      <c r="B6">
        <f>151.13/C6</f>
        <v>79.5421052631579</v>
      </c>
      <c r="C6">
        <f>D6/60</f>
        <v>1.9</v>
      </c>
      <c r="D6" s="4">
        <f>95+95*20%</f>
        <v>114</v>
      </c>
      <c r="E6">
        <f>D6*60</f>
        <v>6840</v>
      </c>
      <c r="I6">
        <f>(G6+(H6*60))*C6</f>
        <v>0</v>
      </c>
      <c r="J6">
        <f>I6+(200+200*20%)</f>
        <v>240</v>
      </c>
    </row>
    <row r="7" spans="1:10" ht="12.75">
      <c r="A7" s="1" t="s">
        <v>9</v>
      </c>
      <c r="B7">
        <f>151.13/C7</f>
        <v>39.77105263157895</v>
      </c>
      <c r="C7">
        <f>D7/60</f>
        <v>3.8</v>
      </c>
      <c r="D7" s="4">
        <f>190+190*20%</f>
        <v>228</v>
      </c>
      <c r="E7">
        <f>D7*60</f>
        <v>13680</v>
      </c>
      <c r="I7">
        <f>(G7+(H7*60))*C7</f>
        <v>0</v>
      </c>
      <c r="J7">
        <f aca="true" t="shared" si="0" ref="J7:J31">I7+(200+200*20%)</f>
        <v>240</v>
      </c>
    </row>
    <row r="8" spans="1:10" ht="12.75">
      <c r="A8" s="1" t="s">
        <v>2</v>
      </c>
      <c r="B8">
        <f>151.13/C8</f>
        <v>3.875128205128205</v>
      </c>
      <c r="C8">
        <f>D8/60</f>
        <v>39</v>
      </c>
      <c r="D8" s="4">
        <f>1950+1950*20%</f>
        <v>2340</v>
      </c>
      <c r="E8">
        <f>D8*60</f>
        <v>140400</v>
      </c>
      <c r="I8">
        <f>(G8+(H8*60))*C8</f>
        <v>0</v>
      </c>
      <c r="J8">
        <f t="shared" si="0"/>
        <v>240</v>
      </c>
    </row>
    <row r="9" spans="1:7" ht="12.75">
      <c r="A9" s="3" t="s">
        <v>12</v>
      </c>
      <c r="C9" s="10"/>
      <c r="G9" s="64" t="s">
        <v>1</v>
      </c>
    </row>
    <row r="10" spans="1:10" ht="12.75">
      <c r="A10" s="1" t="s">
        <v>13</v>
      </c>
      <c r="B10">
        <f>151.13/C10</f>
        <v>3.875128205128205</v>
      </c>
      <c r="C10">
        <f>D10/60</f>
        <v>39</v>
      </c>
      <c r="D10" s="4">
        <f>1950+1950*20%</f>
        <v>2340</v>
      </c>
      <c r="E10">
        <f>D10*60</f>
        <v>140400</v>
      </c>
      <c r="I10">
        <f>(G10+(H10*60))*C10</f>
        <v>0</v>
      </c>
      <c r="J10">
        <f t="shared" si="0"/>
        <v>240</v>
      </c>
    </row>
    <row r="11" spans="1:10" ht="12.75">
      <c r="A11" s="1" t="s">
        <v>14</v>
      </c>
      <c r="B11">
        <f>151.13/C11</f>
        <v>7.954210526315789</v>
      </c>
      <c r="C11">
        <f>D11/60</f>
        <v>19</v>
      </c>
      <c r="D11" s="4">
        <f>950+950*20%</f>
        <v>1140</v>
      </c>
      <c r="E11">
        <f>D11*60</f>
        <v>68400</v>
      </c>
      <c r="I11">
        <f>(G11+(H11*60))*C11</f>
        <v>0</v>
      </c>
      <c r="J11">
        <f t="shared" si="0"/>
        <v>240</v>
      </c>
    </row>
    <row r="12" spans="1:10" ht="12.75">
      <c r="A12" s="1" t="s">
        <v>15</v>
      </c>
      <c r="B12">
        <f>151.13/C12</f>
        <v>21.59</v>
      </c>
      <c r="C12">
        <f>D12/60</f>
        <v>7</v>
      </c>
      <c r="D12" s="4">
        <f>350+350*20%</f>
        <v>420</v>
      </c>
      <c r="E12">
        <f>D12*60</f>
        <v>25200</v>
      </c>
      <c r="I12">
        <f>(G12+(H12*60))*C12</f>
        <v>0</v>
      </c>
      <c r="J12">
        <f t="shared" si="0"/>
        <v>240</v>
      </c>
    </row>
    <row r="13" spans="1:7" ht="12.75">
      <c r="A13" s="3" t="s">
        <v>3</v>
      </c>
      <c r="G13" s="64" t="s">
        <v>1</v>
      </c>
    </row>
    <row r="14" spans="1:10" ht="12.75">
      <c r="A14" s="1" t="s">
        <v>4</v>
      </c>
      <c r="B14">
        <f>151.13/C14</f>
        <v>26.9875</v>
      </c>
      <c r="C14">
        <f>D14/60</f>
        <v>5.6</v>
      </c>
      <c r="D14" s="4">
        <f>280+280*20%</f>
        <v>336</v>
      </c>
      <c r="E14">
        <f>D14*60</f>
        <v>20160</v>
      </c>
      <c r="I14">
        <f>(G14+(H14*60))*C14</f>
        <v>0</v>
      </c>
      <c r="J14">
        <f t="shared" si="0"/>
        <v>240</v>
      </c>
    </row>
    <row r="15" spans="1:10" ht="12.75">
      <c r="A15" s="1" t="s">
        <v>5</v>
      </c>
      <c r="B15">
        <f>151.13/C15</f>
        <v>8.39611111111111</v>
      </c>
      <c r="C15">
        <f>D15/60</f>
        <v>18</v>
      </c>
      <c r="D15" s="4">
        <f>900+900*20%</f>
        <v>1080</v>
      </c>
      <c r="E15">
        <f>D15*60</f>
        <v>64800</v>
      </c>
      <c r="I15">
        <f>(G15+(H15*60))*C15</f>
        <v>0</v>
      </c>
      <c r="J15">
        <f t="shared" si="0"/>
        <v>240</v>
      </c>
    </row>
    <row r="16" spans="1:7" ht="12.75">
      <c r="A16" s="3" t="s">
        <v>7</v>
      </c>
      <c r="C16" s="8"/>
      <c r="G16" s="64" t="s">
        <v>1</v>
      </c>
    </row>
    <row r="17" spans="1:10" ht="12.75">
      <c r="A17" s="1" t="s">
        <v>37</v>
      </c>
      <c r="B17">
        <f>151.13/C17</f>
        <v>26.056896551724137</v>
      </c>
      <c r="C17">
        <f>D17/60</f>
        <v>5.8</v>
      </c>
      <c r="D17" s="4">
        <f>290+290*20%</f>
        <v>348</v>
      </c>
      <c r="E17">
        <f>D17*60</f>
        <v>20880</v>
      </c>
      <c r="I17">
        <f>(G17+(H17*60))*C17</f>
        <v>0</v>
      </c>
      <c r="J17">
        <f t="shared" si="0"/>
        <v>240</v>
      </c>
    </row>
    <row r="18" spans="1:10" ht="12.75">
      <c r="A18" s="1" t="s">
        <v>38</v>
      </c>
      <c r="B18">
        <f>151.13/C18</f>
        <v>12.807627118644067</v>
      </c>
      <c r="C18">
        <f>D18/60</f>
        <v>11.8</v>
      </c>
      <c r="D18" s="4">
        <f>590+590*20%</f>
        <v>708</v>
      </c>
      <c r="E18">
        <f>D18*60</f>
        <v>42480</v>
      </c>
      <c r="I18">
        <f>(G18+(H18*60))*C18</f>
        <v>0</v>
      </c>
      <c r="J18">
        <f t="shared" si="0"/>
        <v>240</v>
      </c>
    </row>
    <row r="19" spans="1:7" ht="12.75">
      <c r="A19" s="3" t="s">
        <v>6</v>
      </c>
      <c r="C19" s="9"/>
      <c r="G19" s="64" t="s">
        <v>1</v>
      </c>
    </row>
    <row r="20" spans="1:10" ht="12.75">
      <c r="A20" s="1" t="s">
        <v>8</v>
      </c>
      <c r="B20">
        <f>151.13/C20</f>
        <v>9.56518987341772</v>
      </c>
      <c r="C20">
        <f>D20/60</f>
        <v>15.8</v>
      </c>
      <c r="D20" s="4">
        <f>790+790*20%</f>
        <v>948</v>
      </c>
      <c r="E20">
        <f>D20*60</f>
        <v>56880</v>
      </c>
      <c r="I20">
        <f>(G20+(H20*60))*C20</f>
        <v>0</v>
      </c>
      <c r="J20">
        <f t="shared" si="0"/>
        <v>240</v>
      </c>
    </row>
    <row r="21" spans="1:7" ht="12.75">
      <c r="A21" s="3" t="s">
        <v>263</v>
      </c>
      <c r="C21" s="9"/>
      <c r="G21" s="64" t="s">
        <v>1</v>
      </c>
    </row>
    <row r="22" spans="1:10" ht="12.75">
      <c r="A22" s="1" t="s">
        <v>264</v>
      </c>
      <c r="B22">
        <f>151.13/C22</f>
        <v>18.89125</v>
      </c>
      <c r="C22">
        <f>D22/60</f>
        <v>8</v>
      </c>
      <c r="D22" s="4">
        <f>400+400*20%</f>
        <v>480</v>
      </c>
      <c r="E22">
        <f>D22*60</f>
        <v>28800</v>
      </c>
      <c r="I22">
        <f>(G22+(H22*60))*C22</f>
        <v>0</v>
      </c>
      <c r="J22">
        <f>I22</f>
        <v>0</v>
      </c>
    </row>
    <row r="23" ht="12.75">
      <c r="D23" s="4"/>
    </row>
    <row r="24" spans="1:7" ht="12.75">
      <c r="A24" s="3" t="s">
        <v>39</v>
      </c>
      <c r="C24" s="9"/>
      <c r="G24" s="64" t="s">
        <v>1</v>
      </c>
    </row>
    <row r="25" spans="1:10" ht="12.75">
      <c r="A25" s="1" t="s">
        <v>22</v>
      </c>
      <c r="B25">
        <f aca="true" t="shared" si="1" ref="B25:B30">151.13/C25</f>
        <v>13.49375</v>
      </c>
      <c r="C25">
        <f aca="true" t="shared" si="2" ref="C25:C30">D25/60</f>
        <v>11.2</v>
      </c>
      <c r="D25" s="4">
        <f>560+560*20%</f>
        <v>672</v>
      </c>
      <c r="E25">
        <f aca="true" t="shared" si="3" ref="E25:E31">D25*60</f>
        <v>40320</v>
      </c>
      <c r="I25">
        <f aca="true" t="shared" si="4" ref="I25:I30">(G25+(H25*60))*C25</f>
        <v>0</v>
      </c>
      <c r="J25">
        <f t="shared" si="0"/>
        <v>240</v>
      </c>
    </row>
    <row r="26" spans="1:10" ht="12.75">
      <c r="A26" s="2" t="s">
        <v>40</v>
      </c>
      <c r="B26">
        <f t="shared" si="1"/>
        <v>39.77105263157895</v>
      </c>
      <c r="C26">
        <f t="shared" si="2"/>
        <v>3.8</v>
      </c>
      <c r="D26" s="4">
        <f>190+190*20%</f>
        <v>228</v>
      </c>
      <c r="E26">
        <f t="shared" si="3"/>
        <v>13680</v>
      </c>
      <c r="I26">
        <f t="shared" si="4"/>
        <v>0</v>
      </c>
      <c r="J26">
        <f t="shared" si="0"/>
        <v>240</v>
      </c>
    </row>
    <row r="27" spans="1:10" ht="12.75">
      <c r="A27" s="1" t="s">
        <v>41</v>
      </c>
      <c r="B27">
        <f t="shared" si="1"/>
        <v>39.77105263157895</v>
      </c>
      <c r="C27">
        <f t="shared" si="2"/>
        <v>3.8</v>
      </c>
      <c r="D27" s="4">
        <f>190+190*20%</f>
        <v>228</v>
      </c>
      <c r="E27">
        <f t="shared" si="3"/>
        <v>13680</v>
      </c>
      <c r="I27">
        <f t="shared" si="4"/>
        <v>0</v>
      </c>
      <c r="J27">
        <f t="shared" si="0"/>
        <v>240</v>
      </c>
    </row>
    <row r="28" spans="1:10" ht="12.75">
      <c r="A28" s="1" t="s">
        <v>44</v>
      </c>
      <c r="B28">
        <f t="shared" si="1"/>
        <v>39.77105263157895</v>
      </c>
      <c r="C28">
        <f t="shared" si="2"/>
        <v>3.8</v>
      </c>
      <c r="D28" s="4">
        <f>190+190*20%</f>
        <v>228</v>
      </c>
      <c r="E28">
        <f t="shared" si="3"/>
        <v>13680</v>
      </c>
      <c r="I28">
        <f t="shared" si="4"/>
        <v>0</v>
      </c>
      <c r="J28">
        <f t="shared" si="0"/>
        <v>240</v>
      </c>
    </row>
    <row r="29" spans="1:10" ht="12.75">
      <c r="A29" s="1" t="s">
        <v>42</v>
      </c>
      <c r="B29">
        <f t="shared" si="1"/>
        <v>26.9875</v>
      </c>
      <c r="C29">
        <f t="shared" si="2"/>
        <v>5.6</v>
      </c>
      <c r="D29" s="4">
        <f>280+280*20%</f>
        <v>336</v>
      </c>
      <c r="E29">
        <f t="shared" si="3"/>
        <v>20160</v>
      </c>
      <c r="I29">
        <f t="shared" si="4"/>
        <v>0</v>
      </c>
      <c r="J29">
        <f t="shared" si="0"/>
        <v>240</v>
      </c>
    </row>
    <row r="30" spans="1:10" ht="12.75">
      <c r="A30" s="1" t="s">
        <v>43</v>
      </c>
      <c r="B30">
        <f t="shared" si="1"/>
        <v>26.9875</v>
      </c>
      <c r="C30">
        <f t="shared" si="2"/>
        <v>5.6</v>
      </c>
      <c r="D30" s="4">
        <f>280+280*20%</f>
        <v>336</v>
      </c>
      <c r="E30">
        <f t="shared" si="3"/>
        <v>20160</v>
      </c>
      <c r="I30">
        <f t="shared" si="4"/>
        <v>0</v>
      </c>
      <c r="J30">
        <f t="shared" si="0"/>
        <v>240</v>
      </c>
    </row>
    <row r="31" spans="1:10" ht="12.75">
      <c r="A31" s="1" t="s">
        <v>265</v>
      </c>
      <c r="B31">
        <f>151.13/C31</f>
        <v>50.376666666666665</v>
      </c>
      <c r="C31">
        <f>D31/60</f>
        <v>3</v>
      </c>
      <c r="D31" s="4">
        <f>150+150*20%</f>
        <v>180</v>
      </c>
      <c r="E31">
        <f t="shared" si="3"/>
        <v>10800</v>
      </c>
      <c r="I31">
        <f>(G31+(H31*60))*C31</f>
        <v>0</v>
      </c>
      <c r="J31">
        <f t="shared" si="0"/>
        <v>240</v>
      </c>
    </row>
    <row r="32" spans="1:7" ht="12.75">
      <c r="A32" s="3" t="s">
        <v>210</v>
      </c>
      <c r="G32" s="64" t="s">
        <v>1</v>
      </c>
    </row>
    <row r="33" spans="1:10" ht="12.75">
      <c r="A33" s="1" t="s">
        <v>8</v>
      </c>
      <c r="B33">
        <f>151.13/C33</f>
        <v>83.96111111111111</v>
      </c>
      <c r="C33">
        <f>D33/60</f>
        <v>1.8</v>
      </c>
      <c r="D33" s="4">
        <f>90+90*20%</f>
        <v>108</v>
      </c>
      <c r="E33">
        <f>D33*60</f>
        <v>6480</v>
      </c>
      <c r="I33">
        <f>(G33+(H33*60))*C33</f>
        <v>0</v>
      </c>
      <c r="J33">
        <f>I33+(250+250*20%)</f>
        <v>300</v>
      </c>
    </row>
    <row r="34" spans="1:7" ht="12.75">
      <c r="A34" s="3" t="s">
        <v>211</v>
      </c>
      <c r="G34" s="64" t="s">
        <v>1</v>
      </c>
    </row>
    <row r="35" spans="1:10" ht="12.75">
      <c r="A35" s="1" t="s">
        <v>212</v>
      </c>
      <c r="B35">
        <f>151.13/C35</f>
        <v>83.96111111111111</v>
      </c>
      <c r="C35">
        <f>D35/60</f>
        <v>1.8</v>
      </c>
      <c r="D35" s="4">
        <f>90+90*20%</f>
        <v>108</v>
      </c>
      <c r="E35">
        <f>D35*60</f>
        <v>6480</v>
      </c>
      <c r="I35">
        <f>(G35+(H35*60))*C35</f>
        <v>0</v>
      </c>
      <c r="J35">
        <f>I35+(250+250*20%)</f>
        <v>300</v>
      </c>
    </row>
    <row r="36" spans="1:10" ht="12.75">
      <c r="A36" s="1" t="s">
        <v>213</v>
      </c>
      <c r="B36">
        <f>151.13/C36</f>
        <v>39.77105263157895</v>
      </c>
      <c r="C36">
        <f>D36/60</f>
        <v>3.8</v>
      </c>
      <c r="D36" s="4">
        <f>190+190*20%</f>
        <v>228</v>
      </c>
      <c r="E36">
        <f>D36*60</f>
        <v>13680</v>
      </c>
      <c r="I36">
        <f>(G36+(H36*60))*C36</f>
        <v>0</v>
      </c>
      <c r="J36">
        <f>I36+(250+250*20%)</f>
        <v>300</v>
      </c>
    </row>
    <row r="37" spans="1:10" ht="12.75">
      <c r="A37" s="1" t="s">
        <v>8</v>
      </c>
      <c r="B37">
        <f>151.13/C37</f>
        <v>13.49375</v>
      </c>
      <c r="C37">
        <f>D37/60</f>
        <v>11.2</v>
      </c>
      <c r="D37" s="4">
        <f>560+560*20%</f>
        <v>672</v>
      </c>
      <c r="E37">
        <f>D37*60</f>
        <v>40320</v>
      </c>
      <c r="I37">
        <f>(G37+(H37*60))*C37</f>
        <v>0</v>
      </c>
      <c r="J37">
        <f>I37+(250+250*20%)</f>
        <v>300</v>
      </c>
    </row>
    <row r="38" spans="1:7" ht="12.75">
      <c r="A38" s="3" t="s">
        <v>214</v>
      </c>
      <c r="G38" s="64" t="s">
        <v>1</v>
      </c>
    </row>
    <row r="39" spans="1:10" ht="12.75">
      <c r="A39" s="1" t="s">
        <v>212</v>
      </c>
      <c r="B39">
        <f>151.13/C39</f>
        <v>83.96111111111111</v>
      </c>
      <c r="C39">
        <f>D39/60</f>
        <v>1.8</v>
      </c>
      <c r="D39" s="4">
        <f>90+90*20%</f>
        <v>108</v>
      </c>
      <c r="E39">
        <f>D39*60</f>
        <v>6480</v>
      </c>
      <c r="I39">
        <f>(G39+(H39*60))*C39</f>
        <v>0</v>
      </c>
      <c r="J39">
        <f>I39+(250+250*20%)</f>
        <v>300</v>
      </c>
    </row>
    <row r="40" spans="1:10" ht="12.75">
      <c r="A40" s="1" t="s">
        <v>215</v>
      </c>
      <c r="B40">
        <f>151.13/C40</f>
        <v>25.188333333333333</v>
      </c>
      <c r="C40">
        <f>D40/60</f>
        <v>6</v>
      </c>
      <c r="D40" s="4">
        <f>300+300*20%</f>
        <v>360</v>
      </c>
      <c r="E40">
        <f>D40*60</f>
        <v>21600</v>
      </c>
      <c r="I40">
        <f>(G40+(H40*60))*C40</f>
        <v>0</v>
      </c>
      <c r="J40">
        <f>I40+(250+250*20%)</f>
        <v>300</v>
      </c>
    </row>
    <row r="41" spans="1:7" ht="12.75">
      <c r="A41" s="3" t="s">
        <v>216</v>
      </c>
      <c r="G41" s="64" t="s">
        <v>1</v>
      </c>
    </row>
    <row r="42" spans="1:10" ht="12.75">
      <c r="A42" s="1" t="s">
        <v>212</v>
      </c>
      <c r="B42">
        <f>151.13/C42</f>
        <v>83.96111111111111</v>
      </c>
      <c r="C42">
        <f>D42/60</f>
        <v>1.8</v>
      </c>
      <c r="D42" s="4">
        <f>90+90*20%</f>
        <v>108</v>
      </c>
      <c r="E42">
        <f>D42*60</f>
        <v>6480</v>
      </c>
      <c r="I42">
        <f>(G42+(H42*60))*C42</f>
        <v>0</v>
      </c>
      <c r="J42">
        <f>I42+(250+250*20%)</f>
        <v>300</v>
      </c>
    </row>
    <row r="43" spans="1:10" ht="12.75">
      <c r="A43" s="1" t="s">
        <v>215</v>
      </c>
      <c r="B43">
        <f>151.13/C43</f>
        <v>30.226</v>
      </c>
      <c r="C43">
        <f>D43/60</f>
        <v>5</v>
      </c>
      <c r="D43" s="4">
        <f>250+250*20%</f>
        <v>300</v>
      </c>
      <c r="E43">
        <f>D43*60</f>
        <v>18000</v>
      </c>
      <c r="I43">
        <f>(G43+(H43*60))*C43</f>
        <v>0</v>
      </c>
      <c r="J43">
        <f>I43+(250+250*20%)</f>
        <v>300</v>
      </c>
    </row>
    <row r="44" ht="12.75">
      <c r="B44" s="4"/>
    </row>
    <row r="45" ht="12.75">
      <c r="A45" s="3"/>
    </row>
    <row r="46" spans="1:2" ht="12.75">
      <c r="A46" s="2"/>
      <c r="B46" s="4"/>
    </row>
    <row r="47" ht="12.75">
      <c r="B47" s="4"/>
    </row>
    <row r="48" ht="12.75">
      <c r="B48" s="4"/>
    </row>
    <row r="49" ht="12.75">
      <c r="B49" s="4"/>
    </row>
    <row r="50" ht="12.75">
      <c r="A50" s="3"/>
    </row>
    <row r="51" spans="1:2" ht="12.75">
      <c r="A51" s="2"/>
      <c r="B51" s="4"/>
    </row>
    <row r="52" ht="12.75">
      <c r="B52" s="4"/>
    </row>
    <row r="53" ht="12.75">
      <c r="B53" s="4"/>
    </row>
    <row r="54" ht="12.75">
      <c r="B54" s="4"/>
    </row>
  </sheetData>
  <printOptions/>
  <pageMargins left="0.75" right="0.75" top="1" bottom="1" header="0.5" footer="0.5"/>
  <pageSetup horizontalDpi="180" verticalDpi="180" orientation="portrait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7" max="7" width="5.57421875" style="0" customWidth="1"/>
    <col min="9" max="9" width="9.421875" style="0" customWidth="1"/>
  </cols>
  <sheetData>
    <row r="1" spans="1:3" ht="45">
      <c r="A1" s="36" t="s">
        <v>262</v>
      </c>
      <c r="C1" s="38" t="s">
        <v>23</v>
      </c>
    </row>
    <row r="2" spans="1:7" ht="12.75">
      <c r="A2" s="1"/>
      <c r="F2" s="19" t="s">
        <v>53</v>
      </c>
      <c r="G2" s="19"/>
    </row>
    <row r="3" spans="1:7" ht="12.75">
      <c r="A3" s="1"/>
      <c r="F3" s="19" t="s">
        <v>54</v>
      </c>
      <c r="G3" s="19"/>
    </row>
    <row r="4" spans="1:7" ht="13.5" thickBot="1">
      <c r="A4" s="1"/>
      <c r="F4" s="19" t="s">
        <v>55</v>
      </c>
      <c r="G4" s="68" t="s">
        <v>257</v>
      </c>
    </row>
    <row r="5" spans="1:8" ht="18.75" thickBot="1">
      <c r="A5" s="13" t="s">
        <v>11</v>
      </c>
      <c r="B5" s="14"/>
      <c r="C5" s="15"/>
      <c r="D5" s="16"/>
      <c r="H5" s="64" t="s">
        <v>1</v>
      </c>
    </row>
    <row r="6" ht="15.75">
      <c r="A6" s="12" t="s">
        <v>45</v>
      </c>
    </row>
    <row r="7" spans="1:11" ht="12.75">
      <c r="A7" s="37" t="s">
        <v>46</v>
      </c>
      <c r="B7">
        <v>51.3</v>
      </c>
      <c r="C7" s="54">
        <f>(167+(167*0.2))/B7</f>
        <v>3.906432748538012</v>
      </c>
      <c r="D7" s="54">
        <f aca="true" t="shared" si="0" ref="D7:E9">C7*60</f>
        <v>234.38596491228074</v>
      </c>
      <c r="E7" s="54">
        <f t="shared" si="0"/>
        <v>14063.157894736845</v>
      </c>
      <c r="F7" s="20">
        <f>167+(167*0.2)</f>
        <v>200.4</v>
      </c>
      <c r="G7" s="67" t="s">
        <v>256</v>
      </c>
      <c r="J7">
        <f>(H7+(I7*60))*C7</f>
        <v>0</v>
      </c>
      <c r="K7">
        <f>J7+F7</f>
        <v>200.4</v>
      </c>
    </row>
    <row r="8" spans="1:11" ht="12.75">
      <c r="A8" s="37" t="s">
        <v>63</v>
      </c>
      <c r="B8">
        <v>16.8</v>
      </c>
      <c r="C8" s="54">
        <f>(167+(167*0.2))/B8</f>
        <v>11.928571428571429</v>
      </c>
      <c r="D8" s="54">
        <f t="shared" si="0"/>
        <v>715.7142857142858</v>
      </c>
      <c r="E8" s="54">
        <f t="shared" si="0"/>
        <v>42942.857142857145</v>
      </c>
      <c r="F8" s="20">
        <f>167+(167*0.2)</f>
        <v>200.4</v>
      </c>
      <c r="G8" s="67" t="s">
        <v>256</v>
      </c>
      <c r="J8">
        <f>(H8+(I8*60))*C8</f>
        <v>0</v>
      </c>
      <c r="K8">
        <f>J8+F8</f>
        <v>200.4</v>
      </c>
    </row>
    <row r="9" spans="1:11" ht="12.75">
      <c r="A9" s="37" t="s">
        <v>160</v>
      </c>
      <c r="B9">
        <v>16.8</v>
      </c>
      <c r="C9" s="54">
        <f>(167+(167*0.2))/B9</f>
        <v>11.928571428571429</v>
      </c>
      <c r="D9" s="54">
        <f t="shared" si="0"/>
        <v>715.7142857142858</v>
      </c>
      <c r="E9" s="54">
        <f t="shared" si="0"/>
        <v>42942.857142857145</v>
      </c>
      <c r="F9" s="20">
        <f>167+(167*0.2)</f>
        <v>200.4</v>
      </c>
      <c r="G9" s="67" t="s">
        <v>256</v>
      </c>
      <c r="J9">
        <f>(H9+(I9*60))*C9</f>
        <v>0</v>
      </c>
      <c r="K9">
        <f>J9+F9</f>
        <v>200.4</v>
      </c>
    </row>
    <row r="10" spans="1:7" ht="15.75">
      <c r="A10" s="12" t="s">
        <v>64</v>
      </c>
      <c r="C10" s="54"/>
      <c r="D10" s="54"/>
      <c r="E10" s="54"/>
      <c r="F10" s="20"/>
      <c r="G10" s="20"/>
    </row>
    <row r="11" spans="1:7" ht="12.75">
      <c r="A11" s="52" t="s">
        <v>152</v>
      </c>
      <c r="C11" s="54"/>
      <c r="D11" s="54"/>
      <c r="E11" s="54"/>
      <c r="F11" s="20"/>
      <c r="G11" s="20"/>
    </row>
    <row r="12" spans="1:11" ht="12.75">
      <c r="A12" s="37" t="s">
        <v>155</v>
      </c>
      <c r="B12">
        <v>51.3</v>
      </c>
      <c r="C12" s="54">
        <f>(167+(167*0.2))/B12</f>
        <v>3.906432748538012</v>
      </c>
      <c r="D12" s="54">
        <f aca="true" t="shared" si="1" ref="D12:E15">C12*60</f>
        <v>234.38596491228074</v>
      </c>
      <c r="E12" s="54">
        <f t="shared" si="1"/>
        <v>14063.157894736845</v>
      </c>
      <c r="F12" s="20">
        <f>167+(167*0.2)</f>
        <v>200.4</v>
      </c>
      <c r="G12" s="67" t="s">
        <v>256</v>
      </c>
      <c r="J12">
        <f>(H12+(I12*60))*C12</f>
        <v>0</v>
      </c>
      <c r="K12">
        <f>J12+F12</f>
        <v>200.4</v>
      </c>
    </row>
    <row r="13" spans="1:11" ht="12.75">
      <c r="A13" s="37" t="s">
        <v>156</v>
      </c>
      <c r="B13">
        <v>16.8</v>
      </c>
      <c r="C13" s="54">
        <f>(167+(167*0.2))/B13</f>
        <v>11.928571428571429</v>
      </c>
      <c r="D13" s="54">
        <f t="shared" si="1"/>
        <v>715.7142857142858</v>
      </c>
      <c r="E13" s="54">
        <f t="shared" si="1"/>
        <v>42942.857142857145</v>
      </c>
      <c r="F13" s="20">
        <f>167+(167*0.2)</f>
        <v>200.4</v>
      </c>
      <c r="G13" s="67" t="s">
        <v>256</v>
      </c>
      <c r="J13">
        <f>(H13+(I13*60))*C13</f>
        <v>0</v>
      </c>
      <c r="K13">
        <f>J13+F13</f>
        <v>200.4</v>
      </c>
    </row>
    <row r="14" spans="1:11" ht="12.75">
      <c r="A14" s="37" t="s">
        <v>154</v>
      </c>
      <c r="B14">
        <v>51.3</v>
      </c>
      <c r="C14" s="54">
        <f>(167+(167*0.2))/B14</f>
        <v>3.906432748538012</v>
      </c>
      <c r="D14" s="54">
        <f t="shared" si="1"/>
        <v>234.38596491228074</v>
      </c>
      <c r="E14" s="54">
        <f t="shared" si="1"/>
        <v>14063.157894736845</v>
      </c>
      <c r="F14" s="20">
        <f>167+(167*0.2)</f>
        <v>200.4</v>
      </c>
      <c r="G14" s="67" t="s">
        <v>256</v>
      </c>
      <c r="J14">
        <f>(H14+(I14*60))*C14</f>
        <v>0</v>
      </c>
      <c r="K14">
        <f>J14+F14</f>
        <v>200.4</v>
      </c>
    </row>
    <row r="15" spans="1:11" ht="12.75">
      <c r="A15" s="37" t="s">
        <v>160</v>
      </c>
      <c r="B15">
        <v>16.8</v>
      </c>
      <c r="C15" s="54">
        <f>(167+(167*0.2))/B15</f>
        <v>11.928571428571429</v>
      </c>
      <c r="D15" s="54">
        <f t="shared" si="1"/>
        <v>715.7142857142858</v>
      </c>
      <c r="E15" s="54">
        <f t="shared" si="1"/>
        <v>42942.857142857145</v>
      </c>
      <c r="F15" s="20">
        <f>167+(167*0.2)</f>
        <v>200.4</v>
      </c>
      <c r="G15" s="67" t="s">
        <v>256</v>
      </c>
      <c r="J15">
        <f>(H15+(I15*60))*C15</f>
        <v>0</v>
      </c>
      <c r="K15">
        <f>J15+F15</f>
        <v>200.4</v>
      </c>
    </row>
    <row r="16" spans="1:7" ht="12.75">
      <c r="A16" s="52" t="s">
        <v>153</v>
      </c>
      <c r="C16" s="54"/>
      <c r="D16" s="54"/>
      <c r="E16" s="54"/>
      <c r="F16" s="20"/>
      <c r="G16" s="20"/>
    </row>
    <row r="17" spans="1:11" ht="12.75">
      <c r="A17" s="37" t="s">
        <v>157</v>
      </c>
      <c r="B17">
        <v>51.3</v>
      </c>
      <c r="C17" s="54">
        <f>(167+(167*0.2))/B17</f>
        <v>3.906432748538012</v>
      </c>
      <c r="D17" s="54">
        <f>C17*60</f>
        <v>234.38596491228074</v>
      </c>
      <c r="E17" s="54">
        <f>D17*60</f>
        <v>14063.157894736845</v>
      </c>
      <c r="F17" s="20">
        <f>167+(167*0.2)</f>
        <v>200.4</v>
      </c>
      <c r="G17" s="67" t="s">
        <v>256</v>
      </c>
      <c r="J17">
        <f>(H17+(I17*60))*C17</f>
        <v>0</v>
      </c>
      <c r="K17">
        <f>J17+F17</f>
        <v>200.4</v>
      </c>
    </row>
    <row r="18" spans="1:11" ht="12.75">
      <c r="A18" s="37" t="s">
        <v>158</v>
      </c>
      <c r="B18">
        <v>16.8</v>
      </c>
      <c r="C18" s="54">
        <f>(167+(167*0.2))/B18</f>
        <v>11.928571428571429</v>
      </c>
      <c r="D18" s="54">
        <f>C18*60</f>
        <v>715.7142857142858</v>
      </c>
      <c r="E18" s="54">
        <f>D18*60</f>
        <v>42942.857142857145</v>
      </c>
      <c r="F18" s="20">
        <f>167+(167*0.2)</f>
        <v>200.4</v>
      </c>
      <c r="G18" s="67" t="s">
        <v>256</v>
      </c>
      <c r="J18">
        <f>(H18+(I18*60))*C18</f>
        <v>0</v>
      </c>
      <c r="K18">
        <f>J18+F18</f>
        <v>200.4</v>
      </c>
    </row>
    <row r="19" spans="1:11" ht="12.75">
      <c r="A19" s="37" t="s">
        <v>154</v>
      </c>
      <c r="B19">
        <v>51.3</v>
      </c>
      <c r="C19" s="54">
        <f>(167+(167*0.2))/B19</f>
        <v>3.906432748538012</v>
      </c>
      <c r="D19" s="54">
        <f>C19*60</f>
        <v>234.38596491228074</v>
      </c>
      <c r="E19" s="54">
        <f>D19*60</f>
        <v>14063.157894736845</v>
      </c>
      <c r="F19" s="20">
        <f>167+(167*0.2)</f>
        <v>200.4</v>
      </c>
      <c r="G19" s="67" t="s">
        <v>256</v>
      </c>
      <c r="J19">
        <f>(H19+(I19*60))*C19</f>
        <v>0</v>
      </c>
      <c r="K19">
        <f>J19+F19</f>
        <v>200.4</v>
      </c>
    </row>
    <row r="20" spans="1:11" ht="12.75">
      <c r="A20" s="37" t="s">
        <v>160</v>
      </c>
      <c r="B20">
        <v>16.8</v>
      </c>
      <c r="C20" s="54">
        <f>(167+(167*0.2))/B20</f>
        <v>11.928571428571429</v>
      </c>
      <c r="D20" s="54">
        <f>C20*60</f>
        <v>715.7142857142858</v>
      </c>
      <c r="E20" s="54">
        <f>D20*60</f>
        <v>42942.857142857145</v>
      </c>
      <c r="F20" s="20">
        <f>167+(167*0.2)</f>
        <v>200.4</v>
      </c>
      <c r="G20" s="67" t="s">
        <v>256</v>
      </c>
      <c r="J20">
        <f>(H20+(I20*60))*C20</f>
        <v>0</v>
      </c>
      <c r="K20">
        <f>J20+F20</f>
        <v>200.4</v>
      </c>
    </row>
    <row r="21" spans="1:11" ht="12.75">
      <c r="A21" s="52" t="s">
        <v>227</v>
      </c>
      <c r="C21" s="54">
        <f>D21/60</f>
        <v>7.9</v>
      </c>
      <c r="D21" s="54">
        <f>395+(395*0.2)</f>
        <v>474</v>
      </c>
      <c r="E21" s="54">
        <f>D21*60</f>
        <v>28440</v>
      </c>
      <c r="F21" s="20"/>
      <c r="G21" s="20"/>
      <c r="J21">
        <f>(H21+(I21*60))*C21</f>
        <v>0</v>
      </c>
      <c r="K21">
        <f>J21+F21</f>
        <v>0</v>
      </c>
    </row>
    <row r="22" spans="1:11" ht="12.75">
      <c r="A22" s="11" t="s">
        <v>228</v>
      </c>
      <c r="C22" s="54">
        <f>D22/60</f>
        <v>11.9</v>
      </c>
      <c r="D22" s="54">
        <f>595+(595*0.2)</f>
        <v>714</v>
      </c>
      <c r="E22" s="54">
        <f>D22*60</f>
        <v>42840</v>
      </c>
      <c r="F22" s="20"/>
      <c r="G22" s="20"/>
      <c r="J22">
        <f>(H22+(I22*60))*C22</f>
        <v>0</v>
      </c>
      <c r="K22">
        <f>J22+F22</f>
        <v>0</v>
      </c>
    </row>
    <row r="23" spans="1:7" ht="15.75">
      <c r="A23" s="12" t="s">
        <v>251</v>
      </c>
      <c r="C23" s="54"/>
      <c r="D23" s="54"/>
      <c r="E23" s="54"/>
      <c r="F23" s="20"/>
      <c r="G23" s="20"/>
    </row>
    <row r="24" spans="1:11" ht="12.75">
      <c r="A24" s="37" t="s">
        <v>252</v>
      </c>
      <c r="B24">
        <v>50.9</v>
      </c>
      <c r="C24" s="54">
        <f>300/B24</f>
        <v>5.893909626719057</v>
      </c>
      <c r="D24" s="54">
        <f>C24*60</f>
        <v>353.63457760314344</v>
      </c>
      <c r="E24" s="54">
        <f>D24*60</f>
        <v>21218.074656188608</v>
      </c>
      <c r="F24" s="20">
        <f>250+(250*0.2)</f>
        <v>300</v>
      </c>
      <c r="G24" s="67" t="s">
        <v>255</v>
      </c>
      <c r="J24">
        <f>(H24+(I24*60))*C24</f>
        <v>0</v>
      </c>
      <c r="K24">
        <f>J24+F24</f>
        <v>300</v>
      </c>
    </row>
    <row r="25" spans="1:11" ht="12.75">
      <c r="A25" s="37" t="s">
        <v>253</v>
      </c>
      <c r="B25">
        <v>25.2</v>
      </c>
      <c r="C25" s="54">
        <f>300/B25</f>
        <v>11.904761904761905</v>
      </c>
      <c r="D25" s="54">
        <f>C25*60</f>
        <v>714.2857142857143</v>
      </c>
      <c r="E25" s="54">
        <f>D25*60</f>
        <v>42857.14285714286</v>
      </c>
      <c r="F25" s="20">
        <f>250+(250*0.2)</f>
        <v>300</v>
      </c>
      <c r="G25" s="67" t="s">
        <v>255</v>
      </c>
      <c r="J25">
        <f>(H25+(I25*60))*C25</f>
        <v>0</v>
      </c>
      <c r="K25">
        <f>J25+F25</f>
        <v>300</v>
      </c>
    </row>
    <row r="26" spans="1:7" ht="15.75">
      <c r="A26" s="12" t="s">
        <v>226</v>
      </c>
      <c r="C26" s="54"/>
      <c r="D26" s="54"/>
      <c r="E26" s="54"/>
      <c r="F26" s="20"/>
      <c r="G26" s="20"/>
    </row>
    <row r="27" spans="1:11" ht="12.75">
      <c r="A27" s="37" t="s">
        <v>248</v>
      </c>
      <c r="B27">
        <v>12.7</v>
      </c>
      <c r="C27" s="54">
        <f>100/B27</f>
        <v>7.874015748031496</v>
      </c>
      <c r="D27" s="54">
        <f>C27*60</f>
        <v>472.4409448818898</v>
      </c>
      <c r="E27" s="54">
        <f>D27*60</f>
        <v>28346.456692913387</v>
      </c>
      <c r="F27" s="20">
        <v>100</v>
      </c>
      <c r="G27" s="67" t="s">
        <v>258</v>
      </c>
      <c r="J27">
        <f>(H27+(I27*60))*C27</f>
        <v>0</v>
      </c>
      <c r="K27">
        <f>J27+F27</f>
        <v>100</v>
      </c>
    </row>
    <row r="28" spans="1:11" ht="12.75">
      <c r="A28" s="37" t="s">
        <v>249</v>
      </c>
      <c r="B28">
        <v>8.4</v>
      </c>
      <c r="C28" s="54">
        <f>100/B28</f>
        <v>11.904761904761905</v>
      </c>
      <c r="D28" s="54">
        <f>C28*60</f>
        <v>714.2857142857143</v>
      </c>
      <c r="E28" s="54">
        <f>D28*60</f>
        <v>42857.14285714286</v>
      </c>
      <c r="F28" s="20">
        <v>100</v>
      </c>
      <c r="G28" s="67" t="s">
        <v>259</v>
      </c>
      <c r="J28">
        <f>(H28+(I28*60))*C28</f>
        <v>0</v>
      </c>
      <c r="K28">
        <f>J28+F28</f>
        <v>100</v>
      </c>
    </row>
    <row r="29" spans="1:7" ht="15.75">
      <c r="A29" s="12" t="s">
        <v>250</v>
      </c>
      <c r="C29" s="54"/>
      <c r="D29" s="54"/>
      <c r="E29" s="54"/>
      <c r="F29" s="20"/>
      <c r="G29" s="20"/>
    </row>
    <row r="30" spans="1:11" ht="12.75">
      <c r="A30" s="37" t="s">
        <v>246</v>
      </c>
      <c r="B30">
        <v>17</v>
      </c>
      <c r="C30" s="54">
        <f>100/B30</f>
        <v>5.882352941176471</v>
      </c>
      <c r="D30" s="54">
        <f>C30*60</f>
        <v>352.9411764705883</v>
      </c>
      <c r="E30" s="54">
        <f>D30*60</f>
        <v>21176.470588235297</v>
      </c>
      <c r="F30" s="20">
        <v>100</v>
      </c>
      <c r="G30" s="67" t="s">
        <v>260</v>
      </c>
      <c r="J30">
        <f>(H30+(I30*60))*C30</f>
        <v>0</v>
      </c>
      <c r="K30">
        <f>J30+F30</f>
        <v>100</v>
      </c>
    </row>
    <row r="31" spans="1:11" ht="12.75">
      <c r="A31" s="37" t="s">
        <v>254</v>
      </c>
      <c r="B31">
        <v>7.2</v>
      </c>
      <c r="C31" s="54">
        <f>100/B31</f>
        <v>13.88888888888889</v>
      </c>
      <c r="D31" s="54">
        <f>C31*60</f>
        <v>833.3333333333334</v>
      </c>
      <c r="E31" s="54">
        <f>D31*60</f>
        <v>50000</v>
      </c>
      <c r="F31" s="20">
        <v>100</v>
      </c>
      <c r="G31" s="67" t="s">
        <v>261</v>
      </c>
      <c r="J31">
        <f>(H31+(I31*60))*C31</f>
        <v>0</v>
      </c>
      <c r="K31">
        <f>J31+F31</f>
        <v>100</v>
      </c>
    </row>
    <row r="32" spans="1:7" ht="15.75">
      <c r="A32" s="12" t="s">
        <v>27</v>
      </c>
      <c r="C32" s="54"/>
      <c r="D32" s="54"/>
      <c r="E32" s="54"/>
      <c r="F32" s="20"/>
      <c r="G32" s="20"/>
    </row>
    <row r="33" spans="1:11" ht="12.75">
      <c r="A33" s="11" t="s">
        <v>21</v>
      </c>
      <c r="B33">
        <v>105.3</v>
      </c>
      <c r="C33" s="54">
        <f>(167+(167*0.2))/B33</f>
        <v>1.9031339031339032</v>
      </c>
      <c r="D33" s="54">
        <f>C33*60</f>
        <v>114.1880341880342</v>
      </c>
      <c r="E33" s="54">
        <f>D33*60</f>
        <v>6851.282051282052</v>
      </c>
      <c r="F33" s="20">
        <f>167+(167*0.2)</f>
        <v>200.4</v>
      </c>
      <c r="G33" s="67" t="s">
        <v>256</v>
      </c>
      <c r="J33">
        <f>(H33+(I33*60))*C33</f>
        <v>0</v>
      </c>
      <c r="K33">
        <f>J33+F33</f>
        <v>200.4</v>
      </c>
    </row>
    <row r="34" spans="1:7" ht="12.75">
      <c r="A34" s="11"/>
      <c r="C34" s="54"/>
      <c r="D34" s="54"/>
      <c r="E34" s="54"/>
      <c r="F34" s="20"/>
      <c r="G34" s="20"/>
    </row>
    <row r="35" spans="1:7" ht="12.75">
      <c r="A35" s="11"/>
      <c r="C35" s="54"/>
      <c r="D35" s="54"/>
      <c r="E35" s="54"/>
      <c r="F35" s="20"/>
      <c r="G35" s="20"/>
    </row>
    <row r="36" s="10" customFormat="1" ht="12.75">
      <c r="A36" s="53" t="s">
        <v>159</v>
      </c>
    </row>
    <row r="37" spans="1:4" s="49" customFormat="1" ht="15.75">
      <c r="A37" s="46" t="s">
        <v>16</v>
      </c>
      <c r="B37" s="47"/>
      <c r="C37" s="47"/>
      <c r="D37" s="48"/>
    </row>
    <row r="38" spans="1:10" s="49" customFormat="1" ht="12.75">
      <c r="A38" s="50" t="s">
        <v>17</v>
      </c>
      <c r="B38" s="49">
        <f>200/C38</f>
        <v>5.154639175257732</v>
      </c>
      <c r="C38" s="49">
        <f>D38/60</f>
        <v>38.8</v>
      </c>
      <c r="D38" s="48">
        <v>2328</v>
      </c>
      <c r="E38" s="49">
        <f>D38*60</f>
        <v>139680</v>
      </c>
      <c r="J38" s="49">
        <f>(H38+(I38*60))*C38</f>
        <v>0</v>
      </c>
    </row>
    <row r="39" spans="1:10" s="49" customFormat="1" ht="12.75">
      <c r="A39" s="50" t="s">
        <v>18</v>
      </c>
      <c r="B39" s="49">
        <f aca="true" t="shared" si="2" ref="B39:B45">200/C39</f>
        <v>51.282051282051285</v>
      </c>
      <c r="C39" s="49">
        <f>D39/60</f>
        <v>3.9</v>
      </c>
      <c r="D39" s="48">
        <v>234</v>
      </c>
      <c r="E39" s="49">
        <f>D39*60</f>
        <v>14040</v>
      </c>
      <c r="J39" s="49">
        <f>(H39+(I39*60))*C39</f>
        <v>0</v>
      </c>
    </row>
    <row r="40" spans="1:4" s="49" customFormat="1" ht="15.75">
      <c r="A40" s="46" t="s">
        <v>19</v>
      </c>
      <c r="D40" s="48"/>
    </row>
    <row r="41" spans="1:10" s="49" customFormat="1" ht="12.75">
      <c r="A41" s="50" t="s">
        <v>17</v>
      </c>
      <c r="B41" s="49">
        <f t="shared" si="2"/>
        <v>12.578616352201257</v>
      </c>
      <c r="C41" s="49">
        <f>D41/60</f>
        <v>15.9</v>
      </c>
      <c r="D41" s="48">
        <v>954</v>
      </c>
      <c r="E41" s="49">
        <f>D41*60</f>
        <v>57240</v>
      </c>
      <c r="J41" s="49">
        <f>(H41+(I41*60))*C41</f>
        <v>0</v>
      </c>
    </row>
    <row r="42" spans="1:10" s="49" customFormat="1" ht="12.75">
      <c r="A42" s="50" t="s">
        <v>18</v>
      </c>
      <c r="B42" s="49">
        <f t="shared" si="2"/>
        <v>33.89830508474576</v>
      </c>
      <c r="C42" s="49">
        <f>D42/60</f>
        <v>5.9</v>
      </c>
      <c r="D42" s="48">
        <v>354</v>
      </c>
      <c r="E42" s="49">
        <f>D42*60</f>
        <v>21240</v>
      </c>
      <c r="J42" s="49">
        <f>(H42+(I42*60))*C42</f>
        <v>0</v>
      </c>
    </row>
    <row r="43" spans="1:4" s="49" customFormat="1" ht="15.75">
      <c r="A43" s="46" t="s">
        <v>20</v>
      </c>
      <c r="D43" s="48"/>
    </row>
    <row r="44" spans="1:10" s="49" customFormat="1" ht="12.75">
      <c r="A44" s="50" t="s">
        <v>21</v>
      </c>
      <c r="B44" s="49">
        <f t="shared" si="2"/>
        <v>51.282051282051285</v>
      </c>
      <c r="C44" s="49">
        <f>D44/60</f>
        <v>3.9</v>
      </c>
      <c r="D44" s="48">
        <v>234</v>
      </c>
      <c r="E44" s="49">
        <f>D44*60</f>
        <v>14040</v>
      </c>
      <c r="J44" s="49">
        <f>(H44+(I44*60))*C44</f>
        <v>0</v>
      </c>
    </row>
    <row r="45" spans="1:10" s="49" customFormat="1" ht="12.75">
      <c r="A45" s="51" t="s">
        <v>22</v>
      </c>
      <c r="B45" s="49">
        <f t="shared" si="2"/>
        <v>10.1010101010101</v>
      </c>
      <c r="C45" s="49">
        <f>D45/60</f>
        <v>19.8</v>
      </c>
      <c r="D45" s="48">
        <v>1188</v>
      </c>
      <c r="E45" s="49">
        <f>D45*60</f>
        <v>71280</v>
      </c>
      <c r="J45" s="49">
        <f>(H45+(I45*60))*C45</f>
        <v>0</v>
      </c>
    </row>
    <row r="47" ht="18">
      <c r="A47" s="42" t="s">
        <v>65</v>
      </c>
    </row>
    <row r="49" spans="1:3" ht="12.75">
      <c r="A49" s="41" t="s">
        <v>66</v>
      </c>
      <c r="B49" s="40" t="s">
        <v>119</v>
      </c>
      <c r="C49" s="40" t="s">
        <v>120</v>
      </c>
    </row>
    <row r="50" spans="2:3" ht="12.75">
      <c r="B50" t="s">
        <v>69</v>
      </c>
      <c r="C50" t="s">
        <v>68</v>
      </c>
    </row>
    <row r="51" spans="1:3" ht="12.75">
      <c r="A51" s="39"/>
      <c r="B51" t="s">
        <v>67</v>
      </c>
      <c r="C51" t="s">
        <v>70</v>
      </c>
    </row>
    <row r="52" ht="12.75">
      <c r="A52" s="37"/>
    </row>
    <row r="53" spans="1:3" ht="12.75">
      <c r="A53" s="41" t="s">
        <v>71</v>
      </c>
      <c r="B53" s="40" t="s">
        <v>119</v>
      </c>
      <c r="C53" s="40" t="s">
        <v>120</v>
      </c>
    </row>
    <row r="54" spans="1:4" ht="12.75">
      <c r="A54" t="s">
        <v>74</v>
      </c>
      <c r="B54" t="s">
        <v>72</v>
      </c>
      <c r="D54" t="s">
        <v>73</v>
      </c>
    </row>
    <row r="55" spans="1:4" ht="12.75">
      <c r="A55" t="s">
        <v>75</v>
      </c>
      <c r="B55">
        <v>2</v>
      </c>
      <c r="D55" t="s">
        <v>73</v>
      </c>
    </row>
    <row r="56" spans="1:4" ht="12.75">
      <c r="A56" t="s">
        <v>76</v>
      </c>
      <c r="B56">
        <v>2</v>
      </c>
      <c r="D56" t="s">
        <v>73</v>
      </c>
    </row>
    <row r="57" spans="1:4" ht="12.75">
      <c r="A57" t="s">
        <v>77</v>
      </c>
      <c r="B57">
        <v>0</v>
      </c>
      <c r="D57" t="s">
        <v>73</v>
      </c>
    </row>
    <row r="58" spans="1:4" ht="12.75">
      <c r="A58" t="s">
        <v>78</v>
      </c>
      <c r="B58">
        <v>1</v>
      </c>
      <c r="D58" t="s">
        <v>73</v>
      </c>
    </row>
    <row r="60" spans="1:3" ht="12.75">
      <c r="A60" s="3" t="s">
        <v>79</v>
      </c>
      <c r="B60" s="40" t="s">
        <v>119</v>
      </c>
      <c r="C60" s="40" t="s">
        <v>120</v>
      </c>
    </row>
    <row r="61" spans="5:10" ht="12.75">
      <c r="E61" t="s">
        <v>69</v>
      </c>
      <c r="H61" t="s">
        <v>68</v>
      </c>
      <c r="J61" t="s">
        <v>95</v>
      </c>
    </row>
    <row r="62" spans="1:10" ht="12.75">
      <c r="A62" t="s">
        <v>80</v>
      </c>
      <c r="E62" t="s">
        <v>85</v>
      </c>
      <c r="H62" t="s">
        <v>90</v>
      </c>
      <c r="J62" t="s">
        <v>96</v>
      </c>
    </row>
    <row r="63" spans="1:10" ht="12.75">
      <c r="A63" t="s">
        <v>81</v>
      </c>
      <c r="E63" t="s">
        <v>86</v>
      </c>
      <c r="H63" t="s">
        <v>91</v>
      </c>
      <c r="J63" t="s">
        <v>97</v>
      </c>
    </row>
    <row r="64" spans="1:10" ht="12.75">
      <c r="A64" t="s">
        <v>82</v>
      </c>
      <c r="E64" t="s">
        <v>87</v>
      </c>
      <c r="H64" t="s">
        <v>92</v>
      </c>
      <c r="J64" t="s">
        <v>98</v>
      </c>
    </row>
    <row r="65" spans="1:10" ht="12.75">
      <c r="A65" t="s">
        <v>83</v>
      </c>
      <c r="E65" t="s">
        <v>88</v>
      </c>
      <c r="H65" t="s">
        <v>93</v>
      </c>
      <c r="J65" t="s">
        <v>99</v>
      </c>
    </row>
    <row r="66" spans="1:10" ht="12.75">
      <c r="A66" t="s">
        <v>84</v>
      </c>
      <c r="E66" t="s">
        <v>89</v>
      </c>
      <c r="H66" t="s">
        <v>94</v>
      </c>
      <c r="J66" t="s">
        <v>100</v>
      </c>
    </row>
    <row r="68" ht="12.75">
      <c r="A68" t="s">
        <v>101</v>
      </c>
    </row>
    <row r="69" spans="1:4" ht="12.75">
      <c r="A69" t="s">
        <v>102</v>
      </c>
      <c r="D69" t="s">
        <v>103</v>
      </c>
    </row>
    <row r="71" spans="1:3" ht="12.75">
      <c r="A71" s="3" t="s">
        <v>104</v>
      </c>
      <c r="B71" s="40" t="s">
        <v>119</v>
      </c>
      <c r="C71" s="40" t="s">
        <v>120</v>
      </c>
    </row>
    <row r="72" spans="2:8" ht="12.75">
      <c r="B72" t="s">
        <v>69</v>
      </c>
      <c r="H72" t="s">
        <v>68</v>
      </c>
    </row>
    <row r="73" spans="1:8" ht="12.75">
      <c r="A73" t="s">
        <v>105</v>
      </c>
      <c r="B73" t="s">
        <v>109</v>
      </c>
      <c r="H73" t="s">
        <v>113</v>
      </c>
    </row>
    <row r="74" spans="1:8" ht="12.75">
      <c r="A74" t="s">
        <v>106</v>
      </c>
      <c r="B74" t="s">
        <v>110</v>
      </c>
      <c r="H74" t="s">
        <v>114</v>
      </c>
    </row>
    <row r="75" spans="1:8" ht="12.75">
      <c r="A75" t="s">
        <v>107</v>
      </c>
      <c r="B75" t="s">
        <v>111</v>
      </c>
      <c r="H75" t="s">
        <v>115</v>
      </c>
    </row>
    <row r="76" spans="1:8" ht="12.75">
      <c r="A76" t="s">
        <v>108</v>
      </c>
      <c r="B76" t="s">
        <v>112</v>
      </c>
      <c r="H76" t="s">
        <v>116</v>
      </c>
    </row>
    <row r="78" spans="1:3" ht="12.75">
      <c r="A78" s="3" t="s">
        <v>117</v>
      </c>
      <c r="B78" s="40" t="s">
        <v>119</v>
      </c>
      <c r="C78" s="40">
        <f>167+167*0.2</f>
        <v>200.4</v>
      </c>
    </row>
    <row r="79" ht="12.75">
      <c r="A79" t="s">
        <v>118</v>
      </c>
    </row>
    <row r="81" spans="1:3" ht="12.75">
      <c r="A81" s="3" t="s">
        <v>121</v>
      </c>
      <c r="B81" s="40" t="s">
        <v>119</v>
      </c>
      <c r="C81" s="40">
        <f>167+167*0.2</f>
        <v>200.4</v>
      </c>
    </row>
    <row r="82" ht="12.75">
      <c r="A82" t="s">
        <v>122</v>
      </c>
    </row>
    <row r="83" ht="12.75">
      <c r="A83" t="s">
        <v>123</v>
      </c>
    </row>
    <row r="84" ht="12.75">
      <c r="A84" t="s">
        <v>124</v>
      </c>
    </row>
    <row r="85" ht="12.75">
      <c r="A85" t="s">
        <v>125</v>
      </c>
    </row>
    <row r="86" ht="12.75">
      <c r="A86" t="s">
        <v>126</v>
      </c>
    </row>
    <row r="88" ht="12.75">
      <c r="A88" t="s">
        <v>127</v>
      </c>
    </row>
    <row r="90" ht="12.75">
      <c r="A90" t="s">
        <v>128</v>
      </c>
    </row>
    <row r="91" spans="1:2" ht="12.75">
      <c r="A91" t="s">
        <v>129</v>
      </c>
      <c r="B91" t="s">
        <v>132</v>
      </c>
    </row>
    <row r="92" spans="1:2" ht="12.75">
      <c r="A92" t="s">
        <v>130</v>
      </c>
      <c r="B92" t="s">
        <v>133</v>
      </c>
    </row>
    <row r="93" spans="1:2" ht="12.75">
      <c r="A93" t="s">
        <v>131</v>
      </c>
      <c r="B93" t="s">
        <v>134</v>
      </c>
    </row>
    <row r="95" spans="1:8" ht="12.75">
      <c r="A95" t="s">
        <v>135</v>
      </c>
      <c r="B95" t="s">
        <v>69</v>
      </c>
      <c r="H95" t="s">
        <v>68</v>
      </c>
    </row>
    <row r="96" spans="1:8" ht="12.75">
      <c r="A96" t="s">
        <v>105</v>
      </c>
      <c r="B96" t="s">
        <v>136</v>
      </c>
      <c r="H96" t="s">
        <v>140</v>
      </c>
    </row>
    <row r="97" spans="1:8" ht="12.75">
      <c r="A97" t="s">
        <v>106</v>
      </c>
      <c r="B97" t="s">
        <v>137</v>
      </c>
      <c r="H97" t="s">
        <v>141</v>
      </c>
    </row>
    <row r="98" spans="1:8" ht="12.75">
      <c r="A98" t="s">
        <v>107</v>
      </c>
      <c r="B98" t="s">
        <v>138</v>
      </c>
      <c r="H98" t="s">
        <v>142</v>
      </c>
    </row>
    <row r="99" spans="1:8" ht="12.75">
      <c r="A99" t="s">
        <v>108</v>
      </c>
      <c r="B99" t="s">
        <v>139</v>
      </c>
      <c r="H99" t="s">
        <v>143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36">
      <selection activeCell="A1" sqref="A1"/>
    </sheetView>
  </sheetViews>
  <sheetFormatPr defaultColWidth="9.140625" defaultRowHeight="12.75"/>
  <cols>
    <col min="1" max="1" width="46.00390625" style="0" customWidth="1"/>
    <col min="2" max="2" width="7.7109375" style="0" customWidth="1"/>
    <col min="3" max="3" width="10.7109375" style="0" customWidth="1"/>
    <col min="8" max="8" width="10.7109375" style="0" customWidth="1"/>
  </cols>
  <sheetData>
    <row r="1" spans="1:5" ht="45.75" customHeight="1">
      <c r="A1" s="36" t="s">
        <v>239</v>
      </c>
      <c r="D1" s="55" t="s">
        <v>161</v>
      </c>
      <c r="E1" s="55"/>
    </row>
    <row r="2" ht="12.75">
      <c r="A2" s="1"/>
    </row>
    <row r="3" ht="12.75">
      <c r="A3" s="1"/>
    </row>
    <row r="4" spans="1:5" ht="27.75" customHeight="1" thickBot="1">
      <c r="A4" s="1"/>
      <c r="E4" s="1"/>
    </row>
    <row r="5" spans="6:7" ht="12.75">
      <c r="F5" s="64" t="s">
        <v>1</v>
      </c>
      <c r="G5" s="33"/>
    </row>
    <row r="6" ht="20.25">
      <c r="A6" s="66" t="s">
        <v>184</v>
      </c>
    </row>
    <row r="7" spans="1:8" ht="21.75" customHeight="1">
      <c r="A7" s="56" t="s">
        <v>183</v>
      </c>
      <c r="B7">
        <v>1.1</v>
      </c>
      <c r="C7">
        <f>B7*60</f>
        <v>66</v>
      </c>
      <c r="D7">
        <f>C7*60</f>
        <v>3960</v>
      </c>
      <c r="E7">
        <v>50</v>
      </c>
      <c r="F7" s="27"/>
      <c r="G7" s="22"/>
      <c r="H7">
        <f>(F7+(G7*60))*B7</f>
        <v>0</v>
      </c>
    </row>
    <row r="8" spans="1:8" ht="21.75" customHeight="1">
      <c r="A8" s="56" t="s">
        <v>183</v>
      </c>
      <c r="B8">
        <v>4</v>
      </c>
      <c r="C8">
        <f aca="true" t="shared" si="0" ref="C8:D10">B8*60</f>
        <v>240</v>
      </c>
      <c r="D8">
        <f t="shared" si="0"/>
        <v>14400</v>
      </c>
      <c r="E8">
        <v>25</v>
      </c>
      <c r="F8" s="27"/>
      <c r="G8" s="22"/>
      <c r="H8">
        <f>(F8+(G8*60))*B8</f>
        <v>0</v>
      </c>
    </row>
    <row r="9" spans="1:8" ht="21.75" customHeight="1">
      <c r="A9" s="57" t="s">
        <v>162</v>
      </c>
      <c r="B9">
        <v>7</v>
      </c>
      <c r="C9">
        <f t="shared" si="0"/>
        <v>420</v>
      </c>
      <c r="D9">
        <f t="shared" si="0"/>
        <v>25200</v>
      </c>
      <c r="E9">
        <v>25</v>
      </c>
      <c r="F9" s="27"/>
      <c r="G9" s="22"/>
      <c r="H9">
        <f>(F9+(G9*60))*B9</f>
        <v>0</v>
      </c>
    </row>
    <row r="10" spans="1:8" ht="21.75" customHeight="1">
      <c r="A10" s="56" t="s">
        <v>189</v>
      </c>
      <c r="B10">
        <v>9.4</v>
      </c>
      <c r="C10">
        <f t="shared" si="0"/>
        <v>564</v>
      </c>
      <c r="D10">
        <f t="shared" si="0"/>
        <v>33840</v>
      </c>
      <c r="E10">
        <v>25</v>
      </c>
      <c r="F10" s="27"/>
      <c r="G10" s="22"/>
      <c r="H10">
        <f>(F10+(G10*60))*B10</f>
        <v>0</v>
      </c>
    </row>
    <row r="11" spans="1:7" ht="12" customHeight="1">
      <c r="A11" s="56" t="s">
        <v>229</v>
      </c>
      <c r="B11">
        <v>8</v>
      </c>
      <c r="C11">
        <f aca="true" t="shared" si="1" ref="C11:D14">B11*60</f>
        <v>480</v>
      </c>
      <c r="D11">
        <f t="shared" si="1"/>
        <v>28800</v>
      </c>
      <c r="F11" s="27"/>
      <c r="G11" s="22"/>
    </row>
    <row r="12" spans="1:7" ht="12" customHeight="1">
      <c r="A12" s="56" t="s">
        <v>230</v>
      </c>
      <c r="B12">
        <v>10</v>
      </c>
      <c r="C12">
        <f t="shared" si="1"/>
        <v>600</v>
      </c>
      <c r="D12">
        <f t="shared" si="1"/>
        <v>36000</v>
      </c>
      <c r="F12" s="27"/>
      <c r="G12" s="22"/>
    </row>
    <row r="13" spans="1:7" ht="25.5">
      <c r="A13" s="56" t="s">
        <v>231</v>
      </c>
      <c r="B13">
        <v>28</v>
      </c>
      <c r="C13">
        <f t="shared" si="1"/>
        <v>1680</v>
      </c>
      <c r="D13">
        <f t="shared" si="1"/>
        <v>100800</v>
      </c>
      <c r="F13" s="27"/>
      <c r="G13" s="22"/>
    </row>
    <row r="14" spans="1:7" ht="12.75">
      <c r="A14" s="56" t="s">
        <v>232</v>
      </c>
      <c r="B14">
        <v>50</v>
      </c>
      <c r="C14">
        <f t="shared" si="1"/>
        <v>3000</v>
      </c>
      <c r="D14">
        <f t="shared" si="1"/>
        <v>180000</v>
      </c>
      <c r="F14" s="27"/>
      <c r="G14" s="22"/>
    </row>
    <row r="15" ht="20.25">
      <c r="A15" s="66" t="s">
        <v>182</v>
      </c>
    </row>
    <row r="16" spans="1:7" ht="12.75">
      <c r="A16" s="56" t="s">
        <v>183</v>
      </c>
      <c r="F16" s="27"/>
      <c r="G16" s="22"/>
    </row>
    <row r="17" spans="1:8" ht="12.75">
      <c r="A17" s="58" t="s">
        <v>163</v>
      </c>
      <c r="B17">
        <v>0.8</v>
      </c>
      <c r="C17">
        <f>B17*60</f>
        <v>48</v>
      </c>
      <c r="D17">
        <f>C17*60</f>
        <v>2880</v>
      </c>
      <c r="E17">
        <v>50</v>
      </c>
      <c r="F17" s="27"/>
      <c r="G17" s="22"/>
      <c r="H17">
        <f aca="true" t="shared" si="2" ref="H17:H27">(F17+(G17*60))*B17</f>
        <v>0</v>
      </c>
    </row>
    <row r="18" spans="1:8" ht="12.75">
      <c r="A18" s="58" t="s">
        <v>164</v>
      </c>
      <c r="B18">
        <v>1.1</v>
      </c>
      <c r="C18">
        <f>B18*60</f>
        <v>66</v>
      </c>
      <c r="D18">
        <f>C18*60</f>
        <v>3960</v>
      </c>
      <c r="E18">
        <v>50</v>
      </c>
      <c r="F18" s="27"/>
      <c r="G18" s="22"/>
      <c r="H18">
        <f t="shared" si="2"/>
        <v>0</v>
      </c>
    </row>
    <row r="19" spans="1:7" ht="12.75">
      <c r="A19" s="56" t="s">
        <v>183</v>
      </c>
      <c r="F19" s="27"/>
      <c r="G19" s="22"/>
    </row>
    <row r="20" spans="1:8" ht="12.75">
      <c r="A20" s="58" t="s">
        <v>163</v>
      </c>
      <c r="B20">
        <v>2.9</v>
      </c>
      <c r="C20">
        <f>B20*60</f>
        <v>174</v>
      </c>
      <c r="D20">
        <f>C20*60</f>
        <v>10440</v>
      </c>
      <c r="E20">
        <v>25</v>
      </c>
      <c r="F20" s="27"/>
      <c r="G20" s="22"/>
      <c r="H20">
        <f t="shared" si="2"/>
        <v>0</v>
      </c>
    </row>
    <row r="21" spans="1:8" ht="12.75">
      <c r="A21" s="58" t="s">
        <v>164</v>
      </c>
      <c r="B21">
        <v>4.3</v>
      </c>
      <c r="C21">
        <f>B21*60</f>
        <v>258</v>
      </c>
      <c r="D21">
        <f>C21*60</f>
        <v>15480</v>
      </c>
      <c r="E21">
        <v>25</v>
      </c>
      <c r="F21" s="27"/>
      <c r="G21" s="22"/>
      <c r="H21">
        <f t="shared" si="2"/>
        <v>0</v>
      </c>
    </row>
    <row r="22" spans="1:7" ht="12.75">
      <c r="A22" s="57" t="s">
        <v>162</v>
      </c>
      <c r="F22" s="27"/>
      <c r="G22" s="22"/>
    </row>
    <row r="23" spans="1:8" ht="12.75">
      <c r="A23" s="58" t="s">
        <v>163</v>
      </c>
      <c r="B23">
        <v>4</v>
      </c>
      <c r="C23">
        <f>B23*60</f>
        <v>240</v>
      </c>
      <c r="D23">
        <f>C23*60</f>
        <v>14400</v>
      </c>
      <c r="E23">
        <v>25</v>
      </c>
      <c r="F23" s="27"/>
      <c r="G23" s="22"/>
      <c r="H23">
        <f t="shared" si="2"/>
        <v>0</v>
      </c>
    </row>
    <row r="24" spans="1:8" ht="12.75">
      <c r="A24" s="58" t="s">
        <v>164</v>
      </c>
      <c r="B24">
        <v>8</v>
      </c>
      <c r="C24">
        <f>B24*60</f>
        <v>480</v>
      </c>
      <c r="D24">
        <f>C24*60</f>
        <v>28800</v>
      </c>
      <c r="E24">
        <v>25</v>
      </c>
      <c r="F24" s="27"/>
      <c r="G24" s="22"/>
      <c r="H24">
        <f t="shared" si="2"/>
        <v>0</v>
      </c>
    </row>
    <row r="25" spans="1:7" ht="12.75">
      <c r="A25" s="56" t="s">
        <v>189</v>
      </c>
      <c r="F25" s="27"/>
      <c r="G25" s="22"/>
    </row>
    <row r="26" spans="1:8" ht="12.75">
      <c r="A26" s="58" t="s">
        <v>163</v>
      </c>
      <c r="B26">
        <v>6</v>
      </c>
      <c r="C26">
        <f>B26*60</f>
        <v>360</v>
      </c>
      <c r="D26">
        <f>C26*60</f>
        <v>21600</v>
      </c>
      <c r="E26">
        <v>25</v>
      </c>
      <c r="F26" s="27"/>
      <c r="G26" s="22"/>
      <c r="H26">
        <f t="shared" si="2"/>
        <v>0</v>
      </c>
    </row>
    <row r="27" spans="1:8" ht="12.75">
      <c r="A27" s="58" t="s">
        <v>164</v>
      </c>
      <c r="B27">
        <v>12</v>
      </c>
      <c r="C27">
        <f>B27*60</f>
        <v>720</v>
      </c>
      <c r="D27">
        <f>C27*60</f>
        <v>43200</v>
      </c>
      <c r="E27">
        <v>25</v>
      </c>
      <c r="F27" s="27"/>
      <c r="G27" s="22"/>
      <c r="H27">
        <f t="shared" si="2"/>
        <v>0</v>
      </c>
    </row>
    <row r="28" spans="1:7" ht="12" customHeight="1">
      <c r="A28" s="56" t="s">
        <v>229</v>
      </c>
      <c r="F28" s="27"/>
      <c r="G28" s="22"/>
    </row>
    <row r="29" spans="1:8" ht="12.75">
      <c r="A29" s="58" t="s">
        <v>163</v>
      </c>
      <c r="B29">
        <v>7</v>
      </c>
      <c r="C29">
        <f>B29*60</f>
        <v>420</v>
      </c>
      <c r="D29">
        <f>C29*60</f>
        <v>25200</v>
      </c>
      <c r="F29" s="27"/>
      <c r="G29" s="22"/>
      <c r="H29">
        <f>(F29+(G29*60))*B29</f>
        <v>0</v>
      </c>
    </row>
    <row r="30" spans="1:8" ht="12.75">
      <c r="A30" s="58" t="s">
        <v>164</v>
      </c>
      <c r="B30">
        <v>10</v>
      </c>
      <c r="C30">
        <f>B30*60</f>
        <v>600</v>
      </c>
      <c r="D30">
        <f>C30*60</f>
        <v>36000</v>
      </c>
      <c r="F30" s="27"/>
      <c r="G30" s="22"/>
      <c r="H30">
        <f>(F30+(G30*60))*B30</f>
        <v>0</v>
      </c>
    </row>
    <row r="31" spans="1:7" ht="12" customHeight="1">
      <c r="A31" s="56" t="s">
        <v>230</v>
      </c>
      <c r="F31" s="27"/>
      <c r="G31" s="22"/>
    </row>
    <row r="32" spans="1:8" ht="12.75">
      <c r="A32" s="58" t="s">
        <v>163</v>
      </c>
      <c r="B32">
        <v>9</v>
      </c>
      <c r="C32">
        <f>B32*60</f>
        <v>540</v>
      </c>
      <c r="D32">
        <f>C32*60</f>
        <v>32400</v>
      </c>
      <c r="F32" s="27"/>
      <c r="G32" s="22"/>
      <c r="H32">
        <f>(F32+(G32*60))*B32</f>
        <v>0</v>
      </c>
    </row>
    <row r="33" spans="1:8" ht="12.75">
      <c r="A33" s="58" t="s">
        <v>164</v>
      </c>
      <c r="B33">
        <v>12</v>
      </c>
      <c r="C33">
        <f>B33*60</f>
        <v>720</v>
      </c>
      <c r="D33">
        <f>C33*60</f>
        <v>43200</v>
      </c>
      <c r="F33" s="27"/>
      <c r="G33" s="22"/>
      <c r="H33">
        <f>(F33+(G33*60))*B33</f>
        <v>0</v>
      </c>
    </row>
    <row r="34" spans="1:7" ht="25.5">
      <c r="A34" s="56" t="s">
        <v>231</v>
      </c>
      <c r="F34" s="27"/>
      <c r="G34" s="22"/>
    </row>
    <row r="35" spans="1:8" ht="12.75">
      <c r="A35" s="58" t="s">
        <v>163</v>
      </c>
      <c r="B35">
        <v>26</v>
      </c>
      <c r="C35">
        <f>B35*60</f>
        <v>1560</v>
      </c>
      <c r="D35">
        <f>C35*60</f>
        <v>93600</v>
      </c>
      <c r="F35" s="27"/>
      <c r="G35" s="22"/>
      <c r="H35">
        <f>(F35+(G35*60))*B35</f>
        <v>0</v>
      </c>
    </row>
    <row r="36" spans="1:8" ht="12.75">
      <c r="A36" s="58" t="s">
        <v>164</v>
      </c>
      <c r="B36">
        <v>32</v>
      </c>
      <c r="C36">
        <f>B36*60</f>
        <v>1920</v>
      </c>
      <c r="D36">
        <f>C36*60</f>
        <v>115200</v>
      </c>
      <c r="F36" s="27"/>
      <c r="G36" s="22"/>
      <c r="H36">
        <f>(F36+(G36*60))*B36</f>
        <v>0</v>
      </c>
    </row>
    <row r="37" spans="1:7" ht="12.75">
      <c r="A37" s="56" t="s">
        <v>232</v>
      </c>
      <c r="F37" s="27"/>
      <c r="G37" s="22"/>
    </row>
    <row r="38" spans="1:8" ht="12.75">
      <c r="A38" s="58" t="s">
        <v>163</v>
      </c>
      <c r="B38">
        <v>48</v>
      </c>
      <c r="C38">
        <f>B38*60</f>
        <v>2880</v>
      </c>
      <c r="D38">
        <f>C38*60</f>
        <v>172800</v>
      </c>
      <c r="F38" s="27"/>
      <c r="G38" s="22"/>
      <c r="H38">
        <f>(F38+(G38*60))*B38</f>
        <v>0</v>
      </c>
    </row>
    <row r="39" spans="1:8" ht="12.75">
      <c r="A39" s="58" t="s">
        <v>164</v>
      </c>
      <c r="B39">
        <v>54</v>
      </c>
      <c r="C39">
        <f>B39*60</f>
        <v>3240</v>
      </c>
      <c r="D39">
        <f>C39*60</f>
        <v>194400</v>
      </c>
      <c r="F39" s="27"/>
      <c r="G39" s="22"/>
      <c r="H39">
        <f>(F39+(G39*60))*B39</f>
        <v>0</v>
      </c>
    </row>
    <row r="40" ht="20.25">
      <c r="A40" s="59" t="s">
        <v>233</v>
      </c>
    </row>
    <row r="41" spans="1:8" ht="12.75">
      <c r="A41" s="58" t="s">
        <v>166</v>
      </c>
      <c r="B41">
        <v>8</v>
      </c>
      <c r="C41">
        <f aca="true" t="shared" si="3" ref="C41:D45">B41*60</f>
        <v>480</v>
      </c>
      <c r="D41">
        <f t="shared" si="3"/>
        <v>28800</v>
      </c>
      <c r="E41">
        <v>50</v>
      </c>
      <c r="F41" s="27"/>
      <c r="G41" s="22"/>
      <c r="H41">
        <f>(F41+(G41*60))*B41</f>
        <v>0</v>
      </c>
    </row>
    <row r="42" spans="1:8" ht="12" customHeight="1">
      <c r="A42" s="56" t="s">
        <v>236</v>
      </c>
      <c r="B42">
        <v>10</v>
      </c>
      <c r="C42">
        <f t="shared" si="3"/>
        <v>600</v>
      </c>
      <c r="D42">
        <f t="shared" si="3"/>
        <v>36000</v>
      </c>
      <c r="F42" s="27"/>
      <c r="G42" s="22"/>
      <c r="H42">
        <f>(F42+(G42*60))*B42</f>
        <v>0</v>
      </c>
    </row>
    <row r="43" spans="1:8" ht="12" customHeight="1">
      <c r="A43" s="56" t="s">
        <v>237</v>
      </c>
      <c r="B43">
        <v>10</v>
      </c>
      <c r="C43">
        <f t="shared" si="3"/>
        <v>600</v>
      </c>
      <c r="D43">
        <f t="shared" si="3"/>
        <v>36000</v>
      </c>
      <c r="F43" s="27"/>
      <c r="G43" s="22"/>
      <c r="H43">
        <f>(F43+(G43*60))*B43</f>
        <v>0</v>
      </c>
    </row>
    <row r="44" spans="1:8" ht="24.75" customHeight="1">
      <c r="A44" s="56" t="s">
        <v>238</v>
      </c>
      <c r="B44">
        <v>30</v>
      </c>
      <c r="C44">
        <f t="shared" si="3"/>
        <v>1800</v>
      </c>
      <c r="D44">
        <f t="shared" si="3"/>
        <v>108000</v>
      </c>
      <c r="F44" s="27"/>
      <c r="G44" s="22"/>
      <c r="H44">
        <f>(F44+(G44*60))*B44</f>
        <v>0</v>
      </c>
    </row>
    <row r="45" spans="1:8" ht="12.75">
      <c r="A45" s="56" t="s">
        <v>232</v>
      </c>
      <c r="B45">
        <v>50</v>
      </c>
      <c r="C45">
        <f t="shared" si="3"/>
        <v>3000</v>
      </c>
      <c r="D45">
        <f t="shared" si="3"/>
        <v>180000</v>
      </c>
      <c r="F45" s="27"/>
      <c r="G45" s="22"/>
      <c r="H45">
        <f>(F45+(G45*60))*B45</f>
        <v>0</v>
      </c>
    </row>
    <row r="46" ht="20.25">
      <c r="A46" s="59" t="s">
        <v>234</v>
      </c>
    </row>
    <row r="47" spans="1:8" ht="12.75">
      <c r="A47" s="58" t="s">
        <v>172</v>
      </c>
      <c r="B47">
        <v>5</v>
      </c>
      <c r="C47">
        <f aca="true" t="shared" si="4" ref="C47:D52">B47*60</f>
        <v>300</v>
      </c>
      <c r="D47">
        <f t="shared" si="4"/>
        <v>18000</v>
      </c>
      <c r="E47">
        <v>25</v>
      </c>
      <c r="F47" s="27"/>
      <c r="G47" s="22"/>
      <c r="H47">
        <f aca="true" t="shared" si="5" ref="H47:H52">(F47+(G47*60))*B47</f>
        <v>0</v>
      </c>
    </row>
    <row r="48" spans="1:8" ht="12.75">
      <c r="A48" s="58" t="s">
        <v>173</v>
      </c>
      <c r="B48">
        <v>10</v>
      </c>
      <c r="C48">
        <f t="shared" si="4"/>
        <v>600</v>
      </c>
      <c r="D48">
        <f t="shared" si="4"/>
        <v>36000</v>
      </c>
      <c r="E48">
        <v>25</v>
      </c>
      <c r="F48" s="27"/>
      <c r="G48" s="22"/>
      <c r="H48">
        <f t="shared" si="5"/>
        <v>0</v>
      </c>
    </row>
    <row r="49" spans="1:8" ht="12" customHeight="1">
      <c r="A49" s="56" t="s">
        <v>236</v>
      </c>
      <c r="B49">
        <v>10</v>
      </c>
      <c r="C49">
        <f t="shared" si="4"/>
        <v>600</v>
      </c>
      <c r="D49">
        <f t="shared" si="4"/>
        <v>36000</v>
      </c>
      <c r="F49" s="27"/>
      <c r="G49" s="22"/>
      <c r="H49">
        <f t="shared" si="5"/>
        <v>0</v>
      </c>
    </row>
    <row r="50" spans="1:8" ht="12" customHeight="1">
      <c r="A50" s="56" t="s">
        <v>237</v>
      </c>
      <c r="B50">
        <v>10</v>
      </c>
      <c r="C50">
        <f t="shared" si="4"/>
        <v>600</v>
      </c>
      <c r="D50">
        <f t="shared" si="4"/>
        <v>36000</v>
      </c>
      <c r="F50" s="27"/>
      <c r="G50" s="22"/>
      <c r="H50">
        <f t="shared" si="5"/>
        <v>0</v>
      </c>
    </row>
    <row r="51" spans="1:8" ht="24.75" customHeight="1">
      <c r="A51" s="56" t="s">
        <v>238</v>
      </c>
      <c r="B51">
        <v>30</v>
      </c>
      <c r="C51">
        <f t="shared" si="4"/>
        <v>1800</v>
      </c>
      <c r="D51">
        <f t="shared" si="4"/>
        <v>108000</v>
      </c>
      <c r="F51" s="27"/>
      <c r="G51" s="22"/>
      <c r="H51">
        <f t="shared" si="5"/>
        <v>0</v>
      </c>
    </row>
    <row r="52" spans="1:8" ht="12.75">
      <c r="A52" s="56" t="s">
        <v>232</v>
      </c>
      <c r="B52">
        <v>50</v>
      </c>
      <c r="C52">
        <f t="shared" si="4"/>
        <v>3000</v>
      </c>
      <c r="D52">
        <f t="shared" si="4"/>
        <v>180000</v>
      </c>
      <c r="F52" s="27"/>
      <c r="G52" s="22"/>
      <c r="H52">
        <f t="shared" si="5"/>
        <v>0</v>
      </c>
    </row>
    <row r="53" ht="20.25">
      <c r="A53" s="59" t="s">
        <v>165</v>
      </c>
    </row>
    <row r="54" spans="1:8" ht="12.75">
      <c r="A54" s="58" t="s">
        <v>166</v>
      </c>
      <c r="B54">
        <v>5</v>
      </c>
      <c r="C54">
        <f aca="true" t="shared" si="6" ref="C54:D59">B54*60</f>
        <v>300</v>
      </c>
      <c r="D54">
        <f t="shared" si="6"/>
        <v>18000</v>
      </c>
      <c r="F54" s="27"/>
      <c r="G54" s="22"/>
      <c r="H54">
        <f aca="true" t="shared" si="7" ref="H54:H59">(F54+(G54*60))*B54</f>
        <v>0</v>
      </c>
    </row>
    <row r="55" spans="1:8" ht="12.75">
      <c r="A55" s="58" t="s">
        <v>167</v>
      </c>
      <c r="B55">
        <v>12</v>
      </c>
      <c r="C55">
        <f t="shared" si="6"/>
        <v>720</v>
      </c>
      <c r="D55">
        <f t="shared" si="6"/>
        <v>43200</v>
      </c>
      <c r="F55" s="27"/>
      <c r="G55" s="22"/>
      <c r="H55">
        <f t="shared" si="7"/>
        <v>0</v>
      </c>
    </row>
    <row r="56" spans="1:8" ht="12" customHeight="1">
      <c r="A56" s="56" t="s">
        <v>236</v>
      </c>
      <c r="B56">
        <v>10</v>
      </c>
      <c r="C56">
        <f t="shared" si="6"/>
        <v>600</v>
      </c>
      <c r="D56">
        <f t="shared" si="6"/>
        <v>36000</v>
      </c>
      <c r="F56" s="27"/>
      <c r="G56" s="22"/>
      <c r="H56">
        <f t="shared" si="7"/>
        <v>0</v>
      </c>
    </row>
    <row r="57" spans="1:8" ht="12" customHeight="1">
      <c r="A57" s="56" t="s">
        <v>237</v>
      </c>
      <c r="B57">
        <v>10</v>
      </c>
      <c r="C57">
        <f t="shared" si="6"/>
        <v>600</v>
      </c>
      <c r="D57">
        <f t="shared" si="6"/>
        <v>36000</v>
      </c>
      <c r="F57" s="27"/>
      <c r="G57" s="22"/>
      <c r="H57">
        <f t="shared" si="7"/>
        <v>0</v>
      </c>
    </row>
    <row r="58" spans="1:8" ht="24.75" customHeight="1">
      <c r="A58" s="56" t="s">
        <v>238</v>
      </c>
      <c r="B58">
        <v>30</v>
      </c>
      <c r="C58">
        <f t="shared" si="6"/>
        <v>1800</v>
      </c>
      <c r="D58">
        <f t="shared" si="6"/>
        <v>108000</v>
      </c>
      <c r="F58" s="27"/>
      <c r="G58" s="22"/>
      <c r="H58">
        <f t="shared" si="7"/>
        <v>0</v>
      </c>
    </row>
    <row r="59" spans="1:8" ht="12.75">
      <c r="A59" s="56" t="s">
        <v>232</v>
      </c>
      <c r="B59">
        <v>50</v>
      </c>
      <c r="C59">
        <f t="shared" si="6"/>
        <v>3000</v>
      </c>
      <c r="D59">
        <f t="shared" si="6"/>
        <v>180000</v>
      </c>
      <c r="F59" s="27"/>
      <c r="G59" s="22"/>
      <c r="H59">
        <f t="shared" si="7"/>
        <v>0</v>
      </c>
    </row>
    <row r="60" ht="20.25">
      <c r="A60" s="59" t="s">
        <v>168</v>
      </c>
    </row>
    <row r="61" spans="1:8" ht="12.75">
      <c r="A61" s="58" t="s">
        <v>169</v>
      </c>
      <c r="B61">
        <v>5</v>
      </c>
      <c r="C61">
        <f aca="true" t="shared" si="8" ref="C61:D63">B61*60</f>
        <v>300</v>
      </c>
      <c r="D61">
        <f t="shared" si="8"/>
        <v>18000</v>
      </c>
      <c r="F61" s="27"/>
      <c r="G61" s="22"/>
      <c r="H61">
        <f>(F61+(G61*60))*B61</f>
        <v>0</v>
      </c>
    </row>
    <row r="62" spans="1:8" ht="12.75">
      <c r="A62" s="58" t="s">
        <v>170</v>
      </c>
      <c r="B62">
        <v>15</v>
      </c>
      <c r="C62">
        <f t="shared" si="8"/>
        <v>900</v>
      </c>
      <c r="D62">
        <f t="shared" si="8"/>
        <v>54000</v>
      </c>
      <c r="F62" s="27"/>
      <c r="G62" s="22"/>
      <c r="H62">
        <f>(F62+(G62*60))*B62</f>
        <v>0</v>
      </c>
    </row>
    <row r="63" spans="1:8" ht="12" customHeight="1">
      <c r="A63" s="56" t="s">
        <v>236</v>
      </c>
      <c r="B63">
        <v>10</v>
      </c>
      <c r="C63">
        <f t="shared" si="8"/>
        <v>600</v>
      </c>
      <c r="D63">
        <f t="shared" si="8"/>
        <v>36000</v>
      </c>
      <c r="F63" s="27"/>
      <c r="G63" s="22"/>
      <c r="H63">
        <f>(F63+(G63*60))*B63</f>
        <v>0</v>
      </c>
    </row>
    <row r="64" spans="1:7" ht="12" customHeight="1">
      <c r="A64" s="56" t="s">
        <v>237</v>
      </c>
      <c r="F64" s="27"/>
      <c r="G64" s="22"/>
    </row>
    <row r="65" spans="1:8" ht="12.75">
      <c r="A65" s="58" t="s">
        <v>163</v>
      </c>
      <c r="B65">
        <v>9</v>
      </c>
      <c r="C65">
        <f>B65*60</f>
        <v>540</v>
      </c>
      <c r="D65">
        <f>C65*60</f>
        <v>32400</v>
      </c>
      <c r="F65" s="27"/>
      <c r="G65" s="22"/>
      <c r="H65">
        <f>(F65+(G65*60))*B65</f>
        <v>0</v>
      </c>
    </row>
    <row r="66" spans="1:8" ht="12.75">
      <c r="A66" s="58" t="s">
        <v>164</v>
      </c>
      <c r="B66">
        <v>19</v>
      </c>
      <c r="C66">
        <f>B66*60</f>
        <v>1140</v>
      </c>
      <c r="D66">
        <f>C66*60</f>
        <v>68400</v>
      </c>
      <c r="F66" s="27"/>
      <c r="G66" s="22"/>
      <c r="H66">
        <f>(F66+(G66*60))*B66</f>
        <v>0</v>
      </c>
    </row>
    <row r="67" spans="1:7" ht="24.75" customHeight="1">
      <c r="A67" s="56" t="s">
        <v>238</v>
      </c>
      <c r="F67" s="27"/>
      <c r="G67" s="22"/>
    </row>
    <row r="68" spans="1:8" ht="12.75">
      <c r="A68" s="58" t="s">
        <v>163</v>
      </c>
      <c r="B68">
        <v>28</v>
      </c>
      <c r="C68">
        <f>B68*60</f>
        <v>1680</v>
      </c>
      <c r="D68">
        <f>C68*60</f>
        <v>100800</v>
      </c>
      <c r="F68" s="27"/>
      <c r="G68" s="22"/>
      <c r="H68">
        <f>(F68+(G68*60))*B68</f>
        <v>0</v>
      </c>
    </row>
    <row r="69" spans="1:8" ht="12.75">
      <c r="A69" s="58" t="s">
        <v>164</v>
      </c>
      <c r="B69">
        <v>32</v>
      </c>
      <c r="C69">
        <f>B69*60</f>
        <v>1920</v>
      </c>
      <c r="D69">
        <f>C69*60</f>
        <v>115200</v>
      </c>
      <c r="F69" s="27"/>
      <c r="G69" s="22"/>
      <c r="H69">
        <f>(F69+(G69*60))*B69</f>
        <v>0</v>
      </c>
    </row>
    <row r="70" spans="1:7" ht="12.75">
      <c r="A70" s="56" t="s">
        <v>232</v>
      </c>
      <c r="F70" s="27"/>
      <c r="G70" s="22"/>
    </row>
    <row r="71" spans="1:8" ht="12.75">
      <c r="A71" s="58" t="s">
        <v>163</v>
      </c>
      <c r="B71">
        <v>50</v>
      </c>
      <c r="C71">
        <f>B71*60</f>
        <v>3000</v>
      </c>
      <c r="D71">
        <f>C71*60</f>
        <v>180000</v>
      </c>
      <c r="F71" s="27"/>
      <c r="G71" s="22"/>
      <c r="H71">
        <f>(F71+(G71*60))*B71</f>
        <v>0</v>
      </c>
    </row>
    <row r="72" spans="1:8" ht="12.75">
      <c r="A72" s="58" t="s">
        <v>164</v>
      </c>
      <c r="B72">
        <v>60</v>
      </c>
      <c r="C72">
        <f>B72*60</f>
        <v>3600</v>
      </c>
      <c r="D72">
        <f>C72*60</f>
        <v>216000</v>
      </c>
      <c r="F72" s="27"/>
      <c r="G72" s="22"/>
      <c r="H72">
        <f>(F72+(G72*60))*B72</f>
        <v>0</v>
      </c>
    </row>
    <row r="73" ht="20.25">
      <c r="A73" s="59" t="s">
        <v>171</v>
      </c>
    </row>
    <row r="74" spans="1:8" ht="12.75">
      <c r="A74" s="58" t="s">
        <v>172</v>
      </c>
      <c r="B74">
        <v>5</v>
      </c>
      <c r="C74">
        <f>B74*60</f>
        <v>300</v>
      </c>
      <c r="D74">
        <f>C74*60</f>
        <v>18000</v>
      </c>
      <c r="F74" s="27"/>
      <c r="G74" s="22"/>
      <c r="H74">
        <f>(F74+(G74*60))*B74</f>
        <v>0</v>
      </c>
    </row>
    <row r="75" spans="1:8" ht="12.75">
      <c r="A75" s="58" t="s">
        <v>173</v>
      </c>
      <c r="B75">
        <v>10</v>
      </c>
      <c r="C75">
        <f>B75*60</f>
        <v>600</v>
      </c>
      <c r="D75">
        <f>C75*60</f>
        <v>36000</v>
      </c>
      <c r="F75" s="27"/>
      <c r="G75" s="22"/>
      <c r="H75">
        <f>(F75+(G75*60))*B75</f>
        <v>0</v>
      </c>
    </row>
    <row r="76" ht="20.25">
      <c r="A76" s="59" t="s">
        <v>174</v>
      </c>
    </row>
    <row r="77" spans="1:8" ht="25.5">
      <c r="A77" s="58" t="s">
        <v>175</v>
      </c>
      <c r="B77">
        <v>5</v>
      </c>
      <c r="C77">
        <f aca="true" t="shared" si="9" ref="C77:D79">B77*60</f>
        <v>300</v>
      </c>
      <c r="D77">
        <f t="shared" si="9"/>
        <v>18000</v>
      </c>
      <c r="F77" s="27"/>
      <c r="G77" s="22"/>
      <c r="H77">
        <f>(F77+(G77*60))*B77</f>
        <v>0</v>
      </c>
    </row>
    <row r="78" spans="1:8" ht="12.75">
      <c r="A78" s="58" t="s">
        <v>176</v>
      </c>
      <c r="B78">
        <v>15</v>
      </c>
      <c r="C78">
        <f t="shared" si="9"/>
        <v>900</v>
      </c>
      <c r="D78">
        <f t="shared" si="9"/>
        <v>54000</v>
      </c>
      <c r="F78" s="27"/>
      <c r="G78" s="22"/>
      <c r="H78">
        <f>(F78+(G78*60))*B78</f>
        <v>0</v>
      </c>
    </row>
    <row r="79" spans="1:8" ht="12" customHeight="1">
      <c r="A79" s="56" t="s">
        <v>236</v>
      </c>
      <c r="B79">
        <v>10</v>
      </c>
      <c r="C79">
        <f t="shared" si="9"/>
        <v>600</v>
      </c>
      <c r="D79">
        <f t="shared" si="9"/>
        <v>36000</v>
      </c>
      <c r="F79" s="27"/>
      <c r="G79" s="22"/>
      <c r="H79">
        <f>(F79+(G79*60))*B79</f>
        <v>0</v>
      </c>
    </row>
    <row r="80" spans="1:7" ht="12" customHeight="1">
      <c r="A80" s="56" t="s">
        <v>237</v>
      </c>
      <c r="F80" s="27"/>
      <c r="G80" s="22"/>
    </row>
    <row r="81" spans="1:8" ht="12.75">
      <c r="A81" s="58" t="s">
        <v>163</v>
      </c>
      <c r="B81">
        <v>9</v>
      </c>
      <c r="C81">
        <f>B81*60</f>
        <v>540</v>
      </c>
      <c r="D81">
        <f>C81*60</f>
        <v>32400</v>
      </c>
      <c r="F81" s="27"/>
      <c r="G81" s="22"/>
      <c r="H81">
        <f>(F81+(G81*60))*B81</f>
        <v>0</v>
      </c>
    </row>
    <row r="82" spans="1:8" ht="12.75">
      <c r="A82" s="58" t="s">
        <v>164</v>
      </c>
      <c r="B82">
        <v>19</v>
      </c>
      <c r="C82">
        <f>B82*60</f>
        <v>1140</v>
      </c>
      <c r="D82">
        <f>C82*60</f>
        <v>68400</v>
      </c>
      <c r="F82" s="27"/>
      <c r="G82" s="22"/>
      <c r="H82">
        <f>(F82+(G82*60))*B82</f>
        <v>0</v>
      </c>
    </row>
    <row r="83" spans="1:7" ht="24.75" customHeight="1">
      <c r="A83" s="56" t="s">
        <v>238</v>
      </c>
      <c r="F83" s="27"/>
      <c r="G83" s="22"/>
    </row>
    <row r="84" spans="1:8" ht="12.75">
      <c r="A84" s="58" t="s">
        <v>163</v>
      </c>
      <c r="B84">
        <v>28</v>
      </c>
      <c r="C84">
        <f>B84*60</f>
        <v>1680</v>
      </c>
      <c r="D84">
        <f>C84*60</f>
        <v>100800</v>
      </c>
      <c r="F84" s="27"/>
      <c r="G84" s="22"/>
      <c r="H84">
        <f>(F84+(G84*60))*B84</f>
        <v>0</v>
      </c>
    </row>
    <row r="85" spans="1:8" ht="12.75">
      <c r="A85" s="58" t="s">
        <v>164</v>
      </c>
      <c r="B85">
        <v>32</v>
      </c>
      <c r="C85">
        <f>B85*60</f>
        <v>1920</v>
      </c>
      <c r="D85">
        <f>C85*60</f>
        <v>115200</v>
      </c>
      <c r="F85" s="27"/>
      <c r="G85" s="22"/>
      <c r="H85">
        <f>(F85+(G85*60))*B85</f>
        <v>0</v>
      </c>
    </row>
    <row r="86" spans="1:7" ht="12.75">
      <c r="A86" s="56" t="s">
        <v>232</v>
      </c>
      <c r="F86" s="27"/>
      <c r="G86" s="22"/>
    </row>
    <row r="87" spans="1:8" ht="12.75">
      <c r="A87" s="58" t="s">
        <v>163</v>
      </c>
      <c r="B87">
        <v>50</v>
      </c>
      <c r="C87">
        <f>B87*60</f>
        <v>3000</v>
      </c>
      <c r="D87">
        <f>C87*60</f>
        <v>180000</v>
      </c>
      <c r="F87" s="27"/>
      <c r="G87" s="22"/>
      <c r="H87">
        <f>(F87+(G87*60))*B87</f>
        <v>0</v>
      </c>
    </row>
    <row r="88" spans="1:8" ht="12.75">
      <c r="A88" s="58" t="s">
        <v>164</v>
      </c>
      <c r="B88">
        <v>60</v>
      </c>
      <c r="C88">
        <f>B88*60</f>
        <v>3600</v>
      </c>
      <c r="D88">
        <f>C88*60</f>
        <v>216000</v>
      </c>
      <c r="F88" s="27"/>
      <c r="G88" s="22"/>
      <c r="H88">
        <f>(F88+(G88*60))*B88</f>
        <v>0</v>
      </c>
    </row>
    <row r="89" spans="1:7" ht="12.75">
      <c r="A89" s="58"/>
      <c r="F89" s="27"/>
      <c r="G89" s="22"/>
    </row>
    <row r="90" spans="1:8" ht="15.75">
      <c r="A90" s="59" t="s">
        <v>185</v>
      </c>
      <c r="B90">
        <v>2.5</v>
      </c>
      <c r="C90">
        <f>B90*60</f>
        <v>150</v>
      </c>
      <c r="D90">
        <f>C90*60</f>
        <v>9000</v>
      </c>
      <c r="F90" s="27"/>
      <c r="G90" s="22"/>
      <c r="H90">
        <f>(F90+(G90*60))*B90</f>
        <v>0</v>
      </c>
    </row>
    <row r="92" ht="18">
      <c r="A92" s="60" t="s">
        <v>186</v>
      </c>
    </row>
    <row r="93" spans="1:8" ht="12.75">
      <c r="A93" s="58" t="s">
        <v>163</v>
      </c>
      <c r="B93">
        <v>0.2</v>
      </c>
      <c r="C93">
        <f>B93*60</f>
        <v>12</v>
      </c>
      <c r="D93">
        <f>C93*60</f>
        <v>720</v>
      </c>
      <c r="F93" s="27"/>
      <c r="G93" s="22"/>
      <c r="H93">
        <f>(F93+(G93*60))*B93</f>
        <v>0</v>
      </c>
    </row>
    <row r="94" spans="1:8" ht="12.75">
      <c r="A94" s="58" t="s">
        <v>164</v>
      </c>
      <c r="B94">
        <v>0.4</v>
      </c>
      <c r="C94">
        <f>B94*60</f>
        <v>24</v>
      </c>
      <c r="D94">
        <f>C94*60</f>
        <v>1440</v>
      </c>
      <c r="F94" s="27"/>
      <c r="G94" s="22"/>
      <c r="H94">
        <f>(F94+(G94*60))*B94</f>
        <v>0</v>
      </c>
    </row>
    <row r="95" ht="18">
      <c r="A95" s="60" t="s">
        <v>187</v>
      </c>
    </row>
    <row r="96" spans="1:8" ht="12.75">
      <c r="A96" s="58" t="s">
        <v>188</v>
      </c>
      <c r="B96">
        <v>0.3</v>
      </c>
      <c r="C96">
        <f>B96*60</f>
        <v>18</v>
      </c>
      <c r="D96">
        <f>C96*60</f>
        <v>1080</v>
      </c>
      <c r="F96" s="27"/>
      <c r="G96" s="22"/>
      <c r="H96">
        <f>(F96+(G96*60))*B96</f>
        <v>0</v>
      </c>
    </row>
    <row r="97" ht="18">
      <c r="A97" s="60" t="s">
        <v>235</v>
      </c>
    </row>
    <row r="98" spans="1:8" ht="12.75">
      <c r="A98" s="58" t="s">
        <v>227</v>
      </c>
      <c r="B98">
        <v>4</v>
      </c>
      <c r="C98">
        <f>B98*60</f>
        <v>240</v>
      </c>
      <c r="D98">
        <f>C98*60</f>
        <v>14400</v>
      </c>
      <c r="F98" s="27"/>
      <c r="G98" s="22"/>
      <c r="H98">
        <f>(F98+(G98*60))*B98</f>
        <v>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27" sqref="D27"/>
    </sheetView>
  </sheetViews>
  <sheetFormatPr defaultColWidth="9.140625" defaultRowHeight="12.75"/>
  <cols>
    <col min="1" max="1" width="34.7109375" style="0" customWidth="1"/>
    <col min="10" max="10" width="18.00390625" style="0" customWidth="1"/>
  </cols>
  <sheetData>
    <row r="1" spans="1:4" ht="33">
      <c r="A1" s="36" t="s">
        <v>209</v>
      </c>
      <c r="D1" s="62" t="s">
        <v>202</v>
      </c>
    </row>
    <row r="2" spans="1:6" ht="12.75">
      <c r="A2" s="1"/>
      <c r="D2" s="31" t="s">
        <v>57</v>
      </c>
      <c r="F2" s="19" t="s">
        <v>53</v>
      </c>
    </row>
    <row r="3" spans="1:6" ht="12.75">
      <c r="A3" s="1"/>
      <c r="D3" s="32" t="s">
        <v>193</v>
      </c>
      <c r="F3" s="19" t="s">
        <v>54</v>
      </c>
    </row>
    <row r="4" spans="1:6" ht="13.5" customHeight="1" thickBot="1">
      <c r="A4" s="1"/>
      <c r="D4" s="30"/>
      <c r="F4" s="19" t="s">
        <v>55</v>
      </c>
    </row>
    <row r="5" spans="1:8" ht="15.75" thickBot="1">
      <c r="A5" s="45" t="s">
        <v>190</v>
      </c>
      <c r="G5" s="64" t="s">
        <v>1</v>
      </c>
      <c r="H5" s="33"/>
    </row>
    <row r="6" spans="1:8" ht="12.75">
      <c r="A6" s="61" t="s">
        <v>191</v>
      </c>
      <c r="F6" s="20"/>
      <c r="G6" s="34"/>
      <c r="H6" s="35"/>
    </row>
    <row r="7" spans="1:10" ht="12.75">
      <c r="A7" s="1" t="s">
        <v>192</v>
      </c>
      <c r="B7">
        <f>C7/60</f>
        <v>4.9</v>
      </c>
      <c r="C7">
        <f>245+(245*0.2)</f>
        <v>294</v>
      </c>
      <c r="E7">
        <f>C7*60</f>
        <v>17640</v>
      </c>
      <c r="F7" s="20">
        <f>250+(250*0.2)</f>
        <v>300</v>
      </c>
      <c r="G7" s="27"/>
      <c r="H7" s="22"/>
      <c r="I7">
        <f>(G7+(H7*60))*B7</f>
        <v>0</v>
      </c>
      <c r="J7">
        <f>(G7+(H7*60))*B7+F7</f>
        <v>300</v>
      </c>
    </row>
    <row r="8" spans="1:8" ht="13.5" customHeight="1">
      <c r="A8" s="61" t="s">
        <v>194</v>
      </c>
      <c r="F8" s="20"/>
      <c r="G8" s="26"/>
      <c r="H8" s="23"/>
    </row>
    <row r="9" spans="1:10" ht="13.5" customHeight="1">
      <c r="A9" s="1" t="s">
        <v>195</v>
      </c>
      <c r="B9">
        <f>C9/60</f>
        <v>3.2</v>
      </c>
      <c r="C9">
        <f>160+(160*0.2)</f>
        <v>192</v>
      </c>
      <c r="E9">
        <f>C9*60</f>
        <v>11520</v>
      </c>
      <c r="F9" s="20">
        <f>250+(250*0.2)</f>
        <v>300</v>
      </c>
      <c r="G9" s="27"/>
      <c r="H9" s="22"/>
      <c r="I9">
        <f>(G9+(H9*60))*B9</f>
        <v>0</v>
      </c>
      <c r="J9">
        <f>(G9+(H9*60))*B9+F9</f>
        <v>300</v>
      </c>
    </row>
    <row r="10" spans="1:10" ht="13.5" customHeight="1" thickBot="1">
      <c r="A10" s="1" t="s">
        <v>196</v>
      </c>
      <c r="B10">
        <f>C10/60</f>
        <v>9.6</v>
      </c>
      <c r="C10">
        <f>480+(480*0.2)</f>
        <v>576</v>
      </c>
      <c r="E10">
        <f>C10*60</f>
        <v>34560</v>
      </c>
      <c r="F10" s="20">
        <f>250+(250*0.2)</f>
        <v>300</v>
      </c>
      <c r="G10" s="27"/>
      <c r="H10" s="22"/>
      <c r="I10">
        <f>(G10+(H10*60))*B10</f>
        <v>0</v>
      </c>
      <c r="J10">
        <f>(G10+(H10*60))*B10+F10</f>
        <v>300</v>
      </c>
    </row>
    <row r="11" spans="1:8" ht="12.75">
      <c r="A11" s="61" t="s">
        <v>203</v>
      </c>
      <c r="F11" s="20"/>
      <c r="G11" s="34"/>
      <c r="H11" s="35"/>
    </row>
    <row r="12" spans="1:10" ht="13.5" thickBot="1">
      <c r="A12" s="1" t="s">
        <v>204</v>
      </c>
      <c r="B12">
        <f>C12/60</f>
        <v>11</v>
      </c>
      <c r="C12">
        <f>550+(550*0.2)</f>
        <v>660</v>
      </c>
      <c r="E12">
        <f>C12*60</f>
        <v>39600</v>
      </c>
      <c r="F12" s="20">
        <f>250+(250*0.2)</f>
        <v>300</v>
      </c>
      <c r="G12" s="27"/>
      <c r="H12" s="22"/>
      <c r="I12">
        <f>(G12+(H12*60))*B12</f>
        <v>0</v>
      </c>
      <c r="J12">
        <f>(G12+(H12*60))*B12+F12</f>
        <v>300</v>
      </c>
    </row>
    <row r="13" spans="1:8" ht="15.75" thickBot="1">
      <c r="A13" s="45" t="s">
        <v>200</v>
      </c>
      <c r="G13" s="64" t="s">
        <v>1</v>
      </c>
      <c r="H13" s="33"/>
    </row>
    <row r="14" spans="1:8" ht="12.75">
      <c r="A14" s="61" t="s">
        <v>205</v>
      </c>
      <c r="F14" s="20"/>
      <c r="G14" s="34"/>
      <c r="H14" s="35"/>
    </row>
    <row r="15" spans="1:10" ht="12.75">
      <c r="A15" s="1" t="s">
        <v>192</v>
      </c>
      <c r="B15">
        <f>C15/60</f>
        <v>5.8</v>
      </c>
      <c r="C15">
        <f>290+(290*0.2)</f>
        <v>348</v>
      </c>
      <c r="D15">
        <f>190+(190*0.2)</f>
        <v>228</v>
      </c>
      <c r="E15">
        <f>C15*60</f>
        <v>20880</v>
      </c>
      <c r="F15" s="20">
        <f>250+(250*0.2)</f>
        <v>300</v>
      </c>
      <c r="G15" s="27"/>
      <c r="H15" s="22"/>
      <c r="I15">
        <f>(G15+(H15*60))*B15</f>
        <v>0</v>
      </c>
      <c r="J15">
        <f>(G15+(H15*60))*B15+F15</f>
        <v>300</v>
      </c>
    </row>
    <row r="16" spans="1:8" ht="13.5" customHeight="1">
      <c r="A16" s="61" t="s">
        <v>201</v>
      </c>
      <c r="F16" s="20"/>
      <c r="G16" s="26"/>
      <c r="H16" s="23"/>
    </row>
    <row r="17" spans="1:10" ht="13.5" customHeight="1">
      <c r="A17" s="1" t="s">
        <v>195</v>
      </c>
      <c r="B17">
        <f>C17/60</f>
        <v>3.2</v>
      </c>
      <c r="C17">
        <f>160+(160*0.2)</f>
        <v>192</v>
      </c>
      <c r="D17">
        <f>160+(160*0.2)</f>
        <v>192</v>
      </c>
      <c r="E17">
        <f>C17*60</f>
        <v>11520</v>
      </c>
      <c r="F17" s="20">
        <f>250+(250*0.2)</f>
        <v>300</v>
      </c>
      <c r="G17" s="27"/>
      <c r="H17" s="22"/>
      <c r="I17">
        <f>(G17+(H17*60))*B17</f>
        <v>0</v>
      </c>
      <c r="J17">
        <f>(G17+(H17*60))*B17+F17</f>
        <v>300</v>
      </c>
    </row>
    <row r="18" spans="1:10" ht="13.5" customHeight="1" thickBot="1">
      <c r="A18" s="1" t="s">
        <v>196</v>
      </c>
      <c r="B18">
        <f>C18/60</f>
        <v>9.6</v>
      </c>
      <c r="C18">
        <f>480+(480*0.2)</f>
        <v>576</v>
      </c>
      <c r="D18">
        <f>480+(480*0.2)</f>
        <v>576</v>
      </c>
      <c r="E18">
        <f>C18*60</f>
        <v>34560</v>
      </c>
      <c r="F18" s="20">
        <f>250+(250*0.2)</f>
        <v>300</v>
      </c>
      <c r="G18" s="27"/>
      <c r="H18" s="22"/>
      <c r="I18">
        <f>(G18+(H18*60))*B18</f>
        <v>0</v>
      </c>
      <c r="J18">
        <f>(G18+(H18*60))*B18+F18</f>
        <v>300</v>
      </c>
    </row>
    <row r="19" spans="1:8" ht="12.75">
      <c r="A19" s="61" t="s">
        <v>203</v>
      </c>
      <c r="F19" s="20"/>
      <c r="G19" s="34"/>
      <c r="H19" s="35"/>
    </row>
    <row r="20" spans="1:10" ht="12.75">
      <c r="A20" s="1" t="s">
        <v>204</v>
      </c>
      <c r="B20">
        <f>C20/60</f>
        <v>9</v>
      </c>
      <c r="C20">
        <f>450+(450*0.2)</f>
        <v>540</v>
      </c>
      <c r="E20">
        <f>C20*60</f>
        <v>32400</v>
      </c>
      <c r="F20" s="20">
        <f>250+(250*0.2)</f>
        <v>300</v>
      </c>
      <c r="G20" s="27"/>
      <c r="H20" s="22"/>
      <c r="I20">
        <f>(G20+(H20*60))*B20</f>
        <v>0</v>
      </c>
      <c r="J20">
        <f>(G20+(H20*60))*B20+F20</f>
        <v>300</v>
      </c>
    </row>
    <row r="21" ht="15.75" thickBot="1">
      <c r="A21" s="45" t="s">
        <v>206</v>
      </c>
    </row>
    <row r="22" spans="1:8" ht="12.75">
      <c r="A22" s="61" t="s">
        <v>197</v>
      </c>
      <c r="F22" s="20"/>
      <c r="G22" s="34"/>
      <c r="H22" s="35"/>
    </row>
    <row r="23" spans="1:10" ht="12.75">
      <c r="A23" s="1" t="s">
        <v>198</v>
      </c>
      <c r="B23">
        <f>C23/60</f>
        <v>1.2</v>
      </c>
      <c r="C23">
        <f>60+(60*0.2)</f>
        <v>72</v>
      </c>
      <c r="E23">
        <f>C23*60</f>
        <v>4320</v>
      </c>
      <c r="F23" s="20">
        <f>250+(250*0.2)</f>
        <v>300</v>
      </c>
      <c r="G23" s="27"/>
      <c r="H23" s="22"/>
      <c r="I23">
        <f>(G23+(H23*60))*B23</f>
        <v>0</v>
      </c>
      <c r="J23">
        <f>(G23+(H23*60))*B23+F23</f>
        <v>300</v>
      </c>
    </row>
    <row r="24" spans="1:10" ht="12.75">
      <c r="A24" s="1" t="s">
        <v>199</v>
      </c>
      <c r="B24">
        <f>C24/60</f>
        <v>1.8</v>
      </c>
      <c r="C24">
        <f>90+(90*0.2)</f>
        <v>108</v>
      </c>
      <c r="E24">
        <f>C24*60</f>
        <v>6480</v>
      </c>
      <c r="F24" s="20">
        <f>250+(250*0.2)</f>
        <v>300</v>
      </c>
      <c r="G24" s="27"/>
      <c r="H24" s="22"/>
      <c r="I24">
        <f>(G24+(H24*60))*B24</f>
        <v>0</v>
      </c>
      <c r="J24">
        <f>(G24+(H24*60))*B24+F24</f>
        <v>300</v>
      </c>
    </row>
    <row r="25" ht="12.75">
      <c r="A25" s="61" t="s">
        <v>207</v>
      </c>
    </row>
    <row r="26" spans="1:10" ht="12.75">
      <c r="A26" t="s">
        <v>208</v>
      </c>
      <c r="B26">
        <f>C26/60</f>
        <v>1.8</v>
      </c>
      <c r="C26">
        <f>90+(90*0.2)</f>
        <v>108</v>
      </c>
      <c r="E26">
        <f>C26*60</f>
        <v>6480</v>
      </c>
      <c r="F26" s="20">
        <f>250+(250*0.2)</f>
        <v>300</v>
      </c>
      <c r="G26" s="27"/>
      <c r="H26" s="22"/>
      <c r="I26">
        <f>(G26+(H26*60))*B26</f>
        <v>0</v>
      </c>
      <c r="J26">
        <f>(G26+(H26*60))*B26+F26</f>
        <v>300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506"/>
  <sheetViews>
    <sheetView tabSelected="1" workbookViewId="0" topLeftCell="K3">
      <selection activeCell="C4" sqref="C4"/>
    </sheetView>
  </sheetViews>
  <sheetFormatPr defaultColWidth="9.140625" defaultRowHeight="12.75"/>
  <cols>
    <col min="1" max="1" width="5.00390625" style="69" customWidth="1"/>
    <col min="2" max="10" width="5.00390625" style="20" customWidth="1"/>
    <col min="11" max="16384" width="9.140625" style="20" customWidth="1"/>
  </cols>
  <sheetData>
    <row r="3" ht="11.25">
      <c r="B3" s="20" t="s">
        <v>241</v>
      </c>
    </row>
    <row r="4" spans="2:10" ht="11.25">
      <c r="B4" s="70" t="s">
        <v>244</v>
      </c>
      <c r="C4" s="71" t="s">
        <v>45</v>
      </c>
      <c r="D4" s="71" t="s">
        <v>45</v>
      </c>
      <c r="E4" s="72" t="s">
        <v>242</v>
      </c>
      <c r="F4" s="73" t="s">
        <v>243</v>
      </c>
      <c r="G4" s="20" t="s">
        <v>245</v>
      </c>
      <c r="H4" s="20" t="s">
        <v>267</v>
      </c>
      <c r="I4" s="20" t="s">
        <v>226</v>
      </c>
      <c r="J4" s="20" t="s">
        <v>247</v>
      </c>
    </row>
    <row r="5" ht="11.25">
      <c r="A5" s="69" t="s">
        <v>240</v>
      </c>
    </row>
    <row r="6" spans="1:10" ht="11.25">
      <c r="A6" s="69">
        <v>0</v>
      </c>
      <c r="B6" s="20">
        <v>200</v>
      </c>
      <c r="C6" s="20">
        <v>200</v>
      </c>
      <c r="D6" s="20">
        <v>200</v>
      </c>
      <c r="E6" s="20">
        <v>300</v>
      </c>
      <c r="F6" s="20">
        <v>300</v>
      </c>
      <c r="G6" s="20">
        <v>0</v>
      </c>
      <c r="H6" s="20">
        <v>0</v>
      </c>
      <c r="I6" s="20">
        <v>100</v>
      </c>
      <c r="J6" s="20">
        <v>100</v>
      </c>
    </row>
    <row r="7" spans="1:10" ht="11.25">
      <c r="A7" s="69">
        <v>1</v>
      </c>
      <c r="B7" s="20">
        <v>200</v>
      </c>
      <c r="C7" s="20">
        <v>200</v>
      </c>
      <c r="D7" s="20">
        <v>200</v>
      </c>
      <c r="E7" s="20">
        <f>E6+1.2</f>
        <v>301.2</v>
      </c>
      <c r="F7" s="20">
        <f>F6+4.9</f>
        <v>304.9</v>
      </c>
      <c r="G7" s="20">
        <f>G6+5</f>
        <v>5</v>
      </c>
      <c r="H7" s="20">
        <f>H6+8</f>
        <v>8</v>
      </c>
      <c r="I7" s="20">
        <v>100</v>
      </c>
      <c r="J7" s="20">
        <v>100</v>
      </c>
    </row>
    <row r="8" spans="1:10" ht="11.25">
      <c r="A8" s="69">
        <v>2</v>
      </c>
      <c r="B8" s="20">
        <v>200</v>
      </c>
      <c r="C8" s="20">
        <v>200</v>
      </c>
      <c r="D8" s="20">
        <v>200</v>
      </c>
      <c r="E8" s="20">
        <f>E7+1.2</f>
        <v>302.4</v>
      </c>
      <c r="F8" s="20">
        <f aca="true" t="shared" si="0" ref="F8:F71">F7+4.9</f>
        <v>309.79999999999995</v>
      </c>
      <c r="G8" s="20">
        <f aca="true" t="shared" si="1" ref="G8:G71">G7+5</f>
        <v>10</v>
      </c>
      <c r="H8" s="20">
        <f aca="true" t="shared" si="2" ref="H8:H71">H7+8</f>
        <v>16</v>
      </c>
      <c r="I8" s="20">
        <v>100</v>
      </c>
      <c r="J8" s="20">
        <v>100</v>
      </c>
    </row>
    <row r="9" spans="1:10" ht="11.25">
      <c r="A9" s="69">
        <v>3</v>
      </c>
      <c r="B9" s="20">
        <v>400</v>
      </c>
      <c r="C9" s="20">
        <v>400</v>
      </c>
      <c r="D9" s="20">
        <v>400</v>
      </c>
      <c r="E9" s="20">
        <f aca="true" t="shared" si="3" ref="E9:E72">E8+1.2</f>
        <v>303.59999999999997</v>
      </c>
      <c r="F9" s="20">
        <f t="shared" si="0"/>
        <v>314.69999999999993</v>
      </c>
      <c r="G9" s="20">
        <f t="shared" si="1"/>
        <v>15</v>
      </c>
      <c r="H9" s="20">
        <f t="shared" si="2"/>
        <v>24</v>
      </c>
      <c r="I9" s="20">
        <v>100</v>
      </c>
      <c r="J9" s="20">
        <v>100</v>
      </c>
    </row>
    <row r="10" spans="1:10" ht="11.25">
      <c r="A10" s="69">
        <v>4</v>
      </c>
      <c r="B10" s="20">
        <v>400</v>
      </c>
      <c r="C10" s="20">
        <v>400</v>
      </c>
      <c r="D10" s="20">
        <v>400</v>
      </c>
      <c r="E10" s="20">
        <f t="shared" si="3"/>
        <v>304.79999999999995</v>
      </c>
      <c r="F10" s="20">
        <f t="shared" si="0"/>
        <v>319.5999999999999</v>
      </c>
      <c r="G10" s="20">
        <f t="shared" si="1"/>
        <v>20</v>
      </c>
      <c r="H10" s="20">
        <f t="shared" si="2"/>
        <v>32</v>
      </c>
      <c r="I10" s="20">
        <v>100</v>
      </c>
      <c r="J10" s="20">
        <v>100</v>
      </c>
    </row>
    <row r="11" spans="1:10" ht="11.25">
      <c r="A11" s="69">
        <v>5</v>
      </c>
      <c r="B11" s="20">
        <v>400</v>
      </c>
      <c r="C11" s="20">
        <v>400</v>
      </c>
      <c r="D11" s="20">
        <v>400</v>
      </c>
      <c r="E11" s="20">
        <f t="shared" si="3"/>
        <v>305.99999999999994</v>
      </c>
      <c r="F11" s="20">
        <f t="shared" si="0"/>
        <v>324.4999999999999</v>
      </c>
      <c r="G11" s="20">
        <f t="shared" si="1"/>
        <v>25</v>
      </c>
      <c r="H11" s="20">
        <f t="shared" si="2"/>
        <v>40</v>
      </c>
      <c r="I11" s="20">
        <v>100</v>
      </c>
      <c r="J11" s="20">
        <v>100</v>
      </c>
    </row>
    <row r="12" spans="1:10" ht="11.25">
      <c r="A12" s="69">
        <v>6</v>
      </c>
      <c r="B12" s="20">
        <v>400</v>
      </c>
      <c r="C12" s="20">
        <v>400</v>
      </c>
      <c r="D12" s="20">
        <v>400</v>
      </c>
      <c r="E12" s="20">
        <f t="shared" si="3"/>
        <v>307.19999999999993</v>
      </c>
      <c r="F12" s="20">
        <f t="shared" si="0"/>
        <v>329.39999999999986</v>
      </c>
      <c r="G12" s="20">
        <f t="shared" si="1"/>
        <v>30</v>
      </c>
      <c r="H12" s="20">
        <f t="shared" si="2"/>
        <v>48</v>
      </c>
      <c r="I12" s="20">
        <v>100</v>
      </c>
      <c r="J12" s="20">
        <v>100</v>
      </c>
    </row>
    <row r="13" spans="1:10" ht="11.25">
      <c r="A13" s="69">
        <v>7</v>
      </c>
      <c r="B13" s="20">
        <v>400</v>
      </c>
      <c r="C13" s="20">
        <v>400</v>
      </c>
      <c r="D13" s="20">
        <v>400</v>
      </c>
      <c r="E13" s="20">
        <f t="shared" si="3"/>
        <v>308.3999999999999</v>
      </c>
      <c r="F13" s="20">
        <f t="shared" si="0"/>
        <v>334.29999999999984</v>
      </c>
      <c r="G13" s="20">
        <f t="shared" si="1"/>
        <v>35</v>
      </c>
      <c r="H13" s="20">
        <f t="shared" si="2"/>
        <v>56</v>
      </c>
      <c r="I13" s="20">
        <v>100</v>
      </c>
      <c r="J13" s="20">
        <v>100</v>
      </c>
    </row>
    <row r="14" spans="1:10" ht="11.25">
      <c r="A14" s="69">
        <v>8</v>
      </c>
      <c r="B14" s="20">
        <v>400</v>
      </c>
      <c r="C14" s="20">
        <v>400</v>
      </c>
      <c r="D14" s="20">
        <v>400</v>
      </c>
      <c r="E14" s="20">
        <f t="shared" si="3"/>
        <v>309.5999999999999</v>
      </c>
      <c r="F14" s="20">
        <f t="shared" si="0"/>
        <v>339.1999999999998</v>
      </c>
      <c r="G14" s="20">
        <f t="shared" si="1"/>
        <v>40</v>
      </c>
      <c r="H14" s="20">
        <f t="shared" si="2"/>
        <v>64</v>
      </c>
      <c r="I14" s="20">
        <v>100</v>
      </c>
      <c r="J14" s="20">
        <v>100</v>
      </c>
    </row>
    <row r="15" spans="1:10" ht="11.25">
      <c r="A15" s="69">
        <v>9</v>
      </c>
      <c r="B15" s="20">
        <v>400</v>
      </c>
      <c r="C15" s="20">
        <v>400</v>
      </c>
      <c r="D15" s="20">
        <v>400</v>
      </c>
      <c r="E15" s="20">
        <f t="shared" si="3"/>
        <v>310.7999999999999</v>
      </c>
      <c r="F15" s="20">
        <f t="shared" si="0"/>
        <v>344.0999999999998</v>
      </c>
      <c r="G15" s="20">
        <f t="shared" si="1"/>
        <v>45</v>
      </c>
      <c r="H15" s="20">
        <f t="shared" si="2"/>
        <v>72</v>
      </c>
      <c r="I15" s="20">
        <v>100</v>
      </c>
      <c r="J15" s="20">
        <v>100</v>
      </c>
    </row>
    <row r="16" spans="1:10" ht="11.25">
      <c r="A16" s="69">
        <v>10</v>
      </c>
      <c r="B16" s="20">
        <v>400</v>
      </c>
      <c r="C16" s="20">
        <v>400</v>
      </c>
      <c r="D16" s="20">
        <v>400</v>
      </c>
      <c r="E16" s="20">
        <f t="shared" si="3"/>
        <v>311.9999999999999</v>
      </c>
      <c r="F16" s="20">
        <f t="shared" si="0"/>
        <v>348.9999999999998</v>
      </c>
      <c r="G16" s="20">
        <f t="shared" si="1"/>
        <v>50</v>
      </c>
      <c r="H16" s="20">
        <f t="shared" si="2"/>
        <v>80</v>
      </c>
      <c r="I16" s="20">
        <v>100</v>
      </c>
      <c r="J16" s="20">
        <v>100</v>
      </c>
    </row>
    <row r="17" spans="1:10" ht="11.25">
      <c r="A17" s="69">
        <v>11</v>
      </c>
      <c r="B17" s="20">
        <v>400</v>
      </c>
      <c r="C17" s="20">
        <v>400</v>
      </c>
      <c r="D17" s="20">
        <v>400</v>
      </c>
      <c r="E17" s="20">
        <f t="shared" si="3"/>
        <v>313.1999999999999</v>
      </c>
      <c r="F17" s="20">
        <f t="shared" si="0"/>
        <v>353.89999999999975</v>
      </c>
      <c r="G17" s="20">
        <f t="shared" si="1"/>
        <v>55</v>
      </c>
      <c r="H17" s="20">
        <f t="shared" si="2"/>
        <v>88</v>
      </c>
      <c r="I17" s="20">
        <v>100</v>
      </c>
      <c r="J17" s="20">
        <v>100</v>
      </c>
    </row>
    <row r="18" spans="1:10" ht="11.25">
      <c r="A18" s="69">
        <v>12</v>
      </c>
      <c r="B18" s="20">
        <v>400</v>
      </c>
      <c r="C18" s="20">
        <v>400</v>
      </c>
      <c r="D18" s="20">
        <v>400</v>
      </c>
      <c r="E18" s="20">
        <f t="shared" si="3"/>
        <v>314.39999999999986</v>
      </c>
      <c r="F18" s="20">
        <f t="shared" si="0"/>
        <v>358.7999999999997</v>
      </c>
      <c r="G18" s="20">
        <f t="shared" si="1"/>
        <v>60</v>
      </c>
      <c r="H18" s="20">
        <f t="shared" si="2"/>
        <v>96</v>
      </c>
      <c r="I18" s="20">
        <v>100</v>
      </c>
      <c r="J18" s="20">
        <v>100</v>
      </c>
    </row>
    <row r="19" spans="1:10" ht="11.25">
      <c r="A19" s="69">
        <v>13</v>
      </c>
      <c r="B19" s="20">
        <v>400</v>
      </c>
      <c r="C19" s="20">
        <v>400</v>
      </c>
      <c r="D19" s="20">
        <v>400</v>
      </c>
      <c r="E19" s="20">
        <f t="shared" si="3"/>
        <v>315.59999999999985</v>
      </c>
      <c r="F19" s="20">
        <f t="shared" si="0"/>
        <v>363.6999999999997</v>
      </c>
      <c r="G19" s="20">
        <f t="shared" si="1"/>
        <v>65</v>
      </c>
      <c r="H19" s="20">
        <f t="shared" si="2"/>
        <v>104</v>
      </c>
      <c r="I19" s="20">
        <v>100</v>
      </c>
      <c r="J19" s="20">
        <v>100</v>
      </c>
    </row>
    <row r="20" spans="1:10" ht="11.25">
      <c r="A20" s="69">
        <v>14</v>
      </c>
      <c r="B20" s="20">
        <v>400</v>
      </c>
      <c r="C20" s="20">
        <v>400</v>
      </c>
      <c r="D20" s="20">
        <v>400</v>
      </c>
      <c r="E20" s="20">
        <f t="shared" si="3"/>
        <v>316.79999999999984</v>
      </c>
      <c r="F20" s="20">
        <f t="shared" si="0"/>
        <v>368.5999999999997</v>
      </c>
      <c r="G20" s="20">
        <f t="shared" si="1"/>
        <v>70</v>
      </c>
      <c r="H20" s="20">
        <f t="shared" si="2"/>
        <v>112</v>
      </c>
      <c r="I20" s="20">
        <v>200</v>
      </c>
      <c r="J20" s="20">
        <v>100</v>
      </c>
    </row>
    <row r="21" spans="1:10" ht="11.25">
      <c r="A21" s="69">
        <v>15</v>
      </c>
      <c r="B21" s="20">
        <v>400</v>
      </c>
      <c r="C21" s="20">
        <v>400</v>
      </c>
      <c r="D21" s="20">
        <v>400</v>
      </c>
      <c r="E21" s="20">
        <f t="shared" si="3"/>
        <v>317.99999999999983</v>
      </c>
      <c r="F21" s="20">
        <f t="shared" si="0"/>
        <v>373.49999999999966</v>
      </c>
      <c r="G21" s="20">
        <f t="shared" si="1"/>
        <v>75</v>
      </c>
      <c r="H21" s="20">
        <f t="shared" si="2"/>
        <v>120</v>
      </c>
      <c r="I21" s="20">
        <v>200</v>
      </c>
      <c r="J21" s="20">
        <v>100</v>
      </c>
    </row>
    <row r="22" spans="1:10" ht="11.25">
      <c r="A22" s="69">
        <v>16</v>
      </c>
      <c r="B22" s="20">
        <v>400</v>
      </c>
      <c r="C22" s="20">
        <v>400</v>
      </c>
      <c r="D22" s="20">
        <v>400</v>
      </c>
      <c r="E22" s="20">
        <f t="shared" si="3"/>
        <v>319.1999999999998</v>
      </c>
      <c r="F22" s="20">
        <f t="shared" si="0"/>
        <v>378.39999999999964</v>
      </c>
      <c r="G22" s="20">
        <f t="shared" si="1"/>
        <v>80</v>
      </c>
      <c r="H22" s="20">
        <f t="shared" si="2"/>
        <v>128</v>
      </c>
      <c r="I22" s="20">
        <v>200</v>
      </c>
      <c r="J22" s="20">
        <v>100</v>
      </c>
    </row>
    <row r="23" spans="1:10" ht="11.25">
      <c r="A23" s="69">
        <v>17</v>
      </c>
      <c r="B23" s="20">
        <v>400</v>
      </c>
      <c r="C23" s="20">
        <v>400</v>
      </c>
      <c r="D23" s="20">
        <v>400</v>
      </c>
      <c r="E23" s="20">
        <f t="shared" si="3"/>
        <v>320.3999999999998</v>
      </c>
      <c r="F23" s="20">
        <f t="shared" si="0"/>
        <v>383.2999999999996</v>
      </c>
      <c r="G23" s="20">
        <f t="shared" si="1"/>
        <v>85</v>
      </c>
      <c r="H23" s="20">
        <f t="shared" si="2"/>
        <v>136</v>
      </c>
      <c r="I23" s="20">
        <v>200</v>
      </c>
      <c r="J23" s="20">
        <v>100</v>
      </c>
    </row>
    <row r="24" spans="1:10" ht="11.25">
      <c r="A24" s="69">
        <v>18</v>
      </c>
      <c r="B24" s="20">
        <v>400</v>
      </c>
      <c r="C24" s="20">
        <v>400</v>
      </c>
      <c r="D24" s="20">
        <v>400</v>
      </c>
      <c r="E24" s="20">
        <f t="shared" si="3"/>
        <v>321.5999999999998</v>
      </c>
      <c r="F24" s="20">
        <f t="shared" si="0"/>
        <v>388.1999999999996</v>
      </c>
      <c r="G24" s="20">
        <f t="shared" si="1"/>
        <v>90</v>
      </c>
      <c r="H24" s="20">
        <f t="shared" si="2"/>
        <v>144</v>
      </c>
      <c r="I24" s="20">
        <v>200</v>
      </c>
      <c r="J24" s="20">
        <v>200</v>
      </c>
    </row>
    <row r="25" spans="1:10" ht="11.25">
      <c r="A25" s="69">
        <v>19</v>
      </c>
      <c r="B25" s="20">
        <v>400</v>
      </c>
      <c r="C25" s="20">
        <v>400</v>
      </c>
      <c r="D25" s="20">
        <v>600</v>
      </c>
      <c r="E25" s="20">
        <f t="shared" si="3"/>
        <v>322.7999999999998</v>
      </c>
      <c r="F25" s="20">
        <f t="shared" si="0"/>
        <v>393.09999999999957</v>
      </c>
      <c r="G25" s="20">
        <f t="shared" si="1"/>
        <v>95</v>
      </c>
      <c r="H25" s="20">
        <f t="shared" si="2"/>
        <v>152</v>
      </c>
      <c r="I25" s="20">
        <v>200</v>
      </c>
      <c r="J25" s="20">
        <v>200</v>
      </c>
    </row>
    <row r="26" spans="1:10" ht="11.25">
      <c r="A26" s="69">
        <v>20</v>
      </c>
      <c r="B26" s="20">
        <v>400</v>
      </c>
      <c r="C26" s="20">
        <v>400</v>
      </c>
      <c r="D26" s="20">
        <v>600</v>
      </c>
      <c r="E26" s="20">
        <f t="shared" si="3"/>
        <v>323.9999999999998</v>
      </c>
      <c r="F26" s="20">
        <f t="shared" si="0"/>
        <v>397.99999999999955</v>
      </c>
      <c r="G26" s="20">
        <f t="shared" si="1"/>
        <v>100</v>
      </c>
      <c r="H26" s="20">
        <f t="shared" si="2"/>
        <v>160</v>
      </c>
      <c r="I26" s="20">
        <v>200</v>
      </c>
      <c r="J26" s="20">
        <v>200</v>
      </c>
    </row>
    <row r="27" spans="1:10" ht="11.25">
      <c r="A27" s="69">
        <v>21</v>
      </c>
      <c r="B27" s="20">
        <v>400</v>
      </c>
      <c r="C27" s="20">
        <v>400</v>
      </c>
      <c r="D27" s="20">
        <v>600</v>
      </c>
      <c r="E27" s="20">
        <f t="shared" si="3"/>
        <v>325.19999999999976</v>
      </c>
      <c r="F27" s="20">
        <f t="shared" si="0"/>
        <v>402.8999999999995</v>
      </c>
      <c r="G27" s="20">
        <f t="shared" si="1"/>
        <v>105</v>
      </c>
      <c r="H27" s="20">
        <f t="shared" si="2"/>
        <v>168</v>
      </c>
      <c r="I27" s="20">
        <v>200</v>
      </c>
      <c r="J27" s="20">
        <v>200</v>
      </c>
    </row>
    <row r="28" spans="1:10" ht="11.25">
      <c r="A28" s="69">
        <v>22</v>
      </c>
      <c r="B28" s="20">
        <v>400</v>
      </c>
      <c r="C28" s="20">
        <v>400</v>
      </c>
      <c r="D28" s="20">
        <v>600</v>
      </c>
      <c r="E28" s="20">
        <f t="shared" si="3"/>
        <v>326.39999999999975</v>
      </c>
      <c r="F28" s="20">
        <f t="shared" si="0"/>
        <v>407.7999999999995</v>
      </c>
      <c r="G28" s="20">
        <f t="shared" si="1"/>
        <v>110</v>
      </c>
      <c r="H28" s="20">
        <f t="shared" si="2"/>
        <v>176</v>
      </c>
      <c r="I28" s="20">
        <v>200</v>
      </c>
      <c r="J28" s="20">
        <v>200</v>
      </c>
    </row>
    <row r="29" spans="1:10" ht="11.25">
      <c r="A29" s="69">
        <v>23</v>
      </c>
      <c r="B29" s="20">
        <v>400</v>
      </c>
      <c r="C29" s="20">
        <v>400</v>
      </c>
      <c r="D29" s="20">
        <v>600</v>
      </c>
      <c r="E29" s="20">
        <f t="shared" si="3"/>
        <v>327.59999999999974</v>
      </c>
      <c r="F29" s="20">
        <f t="shared" si="0"/>
        <v>412.6999999999995</v>
      </c>
      <c r="G29" s="20">
        <f t="shared" si="1"/>
        <v>115</v>
      </c>
      <c r="H29" s="20">
        <f t="shared" si="2"/>
        <v>184</v>
      </c>
      <c r="I29" s="20">
        <v>200</v>
      </c>
      <c r="J29" s="20">
        <v>200</v>
      </c>
    </row>
    <row r="30" spans="1:10" ht="11.25">
      <c r="A30" s="69">
        <v>24</v>
      </c>
      <c r="B30" s="20">
        <v>400</v>
      </c>
      <c r="C30" s="20">
        <v>400</v>
      </c>
      <c r="D30" s="20">
        <v>600</v>
      </c>
      <c r="E30" s="20">
        <f t="shared" si="3"/>
        <v>328.7999999999997</v>
      </c>
      <c r="F30" s="20">
        <f t="shared" si="0"/>
        <v>417.59999999999945</v>
      </c>
      <c r="G30" s="20">
        <f t="shared" si="1"/>
        <v>120</v>
      </c>
      <c r="H30" s="20">
        <f t="shared" si="2"/>
        <v>192</v>
      </c>
      <c r="I30" s="20">
        <v>200</v>
      </c>
      <c r="J30" s="20">
        <v>200</v>
      </c>
    </row>
    <row r="31" spans="1:10" ht="11.25">
      <c r="A31" s="69">
        <v>25</v>
      </c>
      <c r="B31" s="20">
        <v>400</v>
      </c>
      <c r="C31" s="20">
        <v>400</v>
      </c>
      <c r="D31" s="20">
        <v>600</v>
      </c>
      <c r="E31" s="20">
        <f t="shared" si="3"/>
        <v>329.9999999999997</v>
      </c>
      <c r="F31" s="20">
        <f t="shared" si="0"/>
        <v>422.49999999999943</v>
      </c>
      <c r="G31" s="20">
        <f t="shared" si="1"/>
        <v>125</v>
      </c>
      <c r="H31" s="20">
        <f t="shared" si="2"/>
        <v>200</v>
      </c>
      <c r="I31" s="20">
        <v>300</v>
      </c>
      <c r="J31" s="20">
        <v>200</v>
      </c>
    </row>
    <row r="32" spans="1:10" ht="11.25">
      <c r="A32" s="69">
        <v>26</v>
      </c>
      <c r="B32" s="20">
        <v>400</v>
      </c>
      <c r="C32" s="20">
        <v>400</v>
      </c>
      <c r="D32" s="20">
        <v>600</v>
      </c>
      <c r="E32" s="20">
        <f t="shared" si="3"/>
        <v>331.1999999999997</v>
      </c>
      <c r="F32" s="20">
        <f t="shared" si="0"/>
        <v>427.3999999999994</v>
      </c>
      <c r="G32" s="20">
        <f t="shared" si="1"/>
        <v>130</v>
      </c>
      <c r="H32" s="20">
        <f t="shared" si="2"/>
        <v>208</v>
      </c>
      <c r="I32" s="20">
        <v>300</v>
      </c>
      <c r="J32" s="20">
        <v>200</v>
      </c>
    </row>
    <row r="33" spans="1:10" ht="11.25">
      <c r="A33" s="69">
        <v>27</v>
      </c>
      <c r="B33" s="20">
        <v>400</v>
      </c>
      <c r="C33" s="20">
        <v>400</v>
      </c>
      <c r="D33" s="20">
        <v>600</v>
      </c>
      <c r="E33" s="20">
        <f t="shared" si="3"/>
        <v>332.3999999999997</v>
      </c>
      <c r="F33" s="20">
        <f t="shared" si="0"/>
        <v>432.2999999999994</v>
      </c>
      <c r="G33" s="20">
        <f t="shared" si="1"/>
        <v>135</v>
      </c>
      <c r="H33" s="20">
        <f t="shared" si="2"/>
        <v>216</v>
      </c>
      <c r="I33" s="20">
        <v>300</v>
      </c>
      <c r="J33" s="20">
        <v>200</v>
      </c>
    </row>
    <row r="34" spans="1:10" ht="11.25">
      <c r="A34" s="69">
        <v>28</v>
      </c>
      <c r="B34" s="20">
        <v>400</v>
      </c>
      <c r="C34" s="20">
        <v>400</v>
      </c>
      <c r="D34" s="20">
        <v>600</v>
      </c>
      <c r="E34" s="20">
        <f t="shared" si="3"/>
        <v>333.5999999999997</v>
      </c>
      <c r="F34" s="20">
        <f t="shared" si="0"/>
        <v>437.19999999999936</v>
      </c>
      <c r="G34" s="20">
        <f t="shared" si="1"/>
        <v>140</v>
      </c>
      <c r="H34" s="20">
        <f t="shared" si="2"/>
        <v>224</v>
      </c>
      <c r="I34" s="20">
        <v>300</v>
      </c>
      <c r="J34" s="20">
        <v>200</v>
      </c>
    </row>
    <row r="35" spans="1:10" ht="11.25">
      <c r="A35" s="69">
        <v>29</v>
      </c>
      <c r="B35" s="20">
        <v>400</v>
      </c>
      <c r="C35" s="20">
        <v>400</v>
      </c>
      <c r="D35" s="20">
        <v>600</v>
      </c>
      <c r="E35" s="20">
        <f t="shared" si="3"/>
        <v>334.79999999999967</v>
      </c>
      <c r="F35" s="20">
        <f t="shared" si="0"/>
        <v>442.09999999999934</v>
      </c>
      <c r="G35" s="20">
        <f t="shared" si="1"/>
        <v>145</v>
      </c>
      <c r="H35" s="20">
        <f t="shared" si="2"/>
        <v>232</v>
      </c>
      <c r="I35" s="20">
        <v>300</v>
      </c>
      <c r="J35" s="20">
        <v>200</v>
      </c>
    </row>
    <row r="36" spans="1:10" ht="11.25">
      <c r="A36" s="69">
        <v>30</v>
      </c>
      <c r="B36" s="20">
        <v>400</v>
      </c>
      <c r="C36" s="20">
        <v>400</v>
      </c>
      <c r="D36" s="20">
        <v>600</v>
      </c>
      <c r="E36" s="20">
        <f t="shared" si="3"/>
        <v>335.99999999999966</v>
      </c>
      <c r="F36" s="20">
        <f t="shared" si="0"/>
        <v>446.9999999999993</v>
      </c>
      <c r="G36" s="20">
        <f t="shared" si="1"/>
        <v>150</v>
      </c>
      <c r="H36" s="20">
        <f t="shared" si="2"/>
        <v>240</v>
      </c>
      <c r="I36" s="20">
        <v>300</v>
      </c>
      <c r="J36" s="20">
        <v>200</v>
      </c>
    </row>
    <row r="37" spans="1:10" ht="11.25">
      <c r="A37" s="69">
        <v>31</v>
      </c>
      <c r="B37" s="20">
        <v>400</v>
      </c>
      <c r="C37" s="20">
        <v>400</v>
      </c>
      <c r="D37" s="20">
        <v>600</v>
      </c>
      <c r="E37" s="20">
        <f t="shared" si="3"/>
        <v>337.19999999999965</v>
      </c>
      <c r="F37" s="20">
        <f t="shared" si="0"/>
        <v>451.8999999999993</v>
      </c>
      <c r="G37" s="20">
        <f t="shared" si="1"/>
        <v>155</v>
      </c>
      <c r="H37" s="20">
        <f t="shared" si="2"/>
        <v>248</v>
      </c>
      <c r="I37" s="20">
        <v>300</v>
      </c>
      <c r="J37" s="20">
        <v>200</v>
      </c>
    </row>
    <row r="38" spans="1:10" ht="11.25">
      <c r="A38" s="69">
        <v>32</v>
      </c>
      <c r="B38" s="20">
        <v>400</v>
      </c>
      <c r="C38" s="20">
        <v>400</v>
      </c>
      <c r="D38" s="20">
        <v>600</v>
      </c>
      <c r="E38" s="20">
        <f t="shared" si="3"/>
        <v>338.39999999999964</v>
      </c>
      <c r="F38" s="20">
        <f t="shared" si="0"/>
        <v>456.7999999999993</v>
      </c>
      <c r="G38" s="20">
        <f t="shared" si="1"/>
        <v>160</v>
      </c>
      <c r="H38" s="20">
        <f t="shared" si="2"/>
        <v>256</v>
      </c>
      <c r="I38" s="20">
        <v>300</v>
      </c>
      <c r="J38" s="20">
        <v>200</v>
      </c>
    </row>
    <row r="39" spans="1:10" ht="11.25">
      <c r="A39" s="69">
        <v>33</v>
      </c>
      <c r="B39" s="20">
        <v>400</v>
      </c>
      <c r="C39" s="20">
        <v>400</v>
      </c>
      <c r="D39" s="20">
        <v>600</v>
      </c>
      <c r="E39" s="20">
        <f t="shared" si="3"/>
        <v>339.5999999999996</v>
      </c>
      <c r="F39" s="20">
        <f t="shared" si="0"/>
        <v>461.69999999999925</v>
      </c>
      <c r="G39" s="20">
        <f t="shared" si="1"/>
        <v>165</v>
      </c>
      <c r="H39" s="20">
        <f t="shared" si="2"/>
        <v>264</v>
      </c>
      <c r="I39" s="20">
        <v>300</v>
      </c>
      <c r="J39" s="20">
        <v>200</v>
      </c>
    </row>
    <row r="40" spans="1:10" ht="11.25">
      <c r="A40" s="69">
        <v>34</v>
      </c>
      <c r="B40" s="20">
        <v>400</v>
      </c>
      <c r="C40" s="20">
        <v>400</v>
      </c>
      <c r="D40" s="20">
        <v>600</v>
      </c>
      <c r="E40" s="20">
        <f t="shared" si="3"/>
        <v>340.7999999999996</v>
      </c>
      <c r="F40" s="20">
        <f t="shared" si="0"/>
        <v>466.5999999999992</v>
      </c>
      <c r="G40" s="20">
        <f t="shared" si="1"/>
        <v>170</v>
      </c>
      <c r="H40" s="20">
        <f t="shared" si="2"/>
        <v>272</v>
      </c>
      <c r="I40" s="20">
        <v>300</v>
      </c>
      <c r="J40" s="20">
        <v>200</v>
      </c>
    </row>
    <row r="41" spans="1:10" ht="11.25">
      <c r="A41" s="69">
        <v>35</v>
      </c>
      <c r="B41" s="20">
        <v>400</v>
      </c>
      <c r="C41" s="20">
        <v>400</v>
      </c>
      <c r="D41" s="20">
        <v>800</v>
      </c>
      <c r="E41" s="20">
        <f t="shared" si="3"/>
        <v>341.9999999999996</v>
      </c>
      <c r="F41" s="20">
        <f t="shared" si="0"/>
        <v>471.4999999999992</v>
      </c>
      <c r="G41" s="20">
        <f t="shared" si="1"/>
        <v>175</v>
      </c>
      <c r="H41" s="20">
        <f t="shared" si="2"/>
        <v>280</v>
      </c>
      <c r="I41" s="20">
        <v>300</v>
      </c>
      <c r="J41" s="20">
        <v>300</v>
      </c>
    </row>
    <row r="42" spans="1:10" ht="11.25">
      <c r="A42" s="69">
        <v>36</v>
      </c>
      <c r="B42" s="20">
        <v>400</v>
      </c>
      <c r="C42" s="20">
        <v>400</v>
      </c>
      <c r="D42" s="20">
        <v>800</v>
      </c>
      <c r="E42" s="20">
        <f t="shared" si="3"/>
        <v>343.1999999999996</v>
      </c>
      <c r="F42" s="20">
        <f t="shared" si="0"/>
        <v>476.3999999999992</v>
      </c>
      <c r="G42" s="20">
        <f t="shared" si="1"/>
        <v>180</v>
      </c>
      <c r="H42" s="20">
        <f t="shared" si="2"/>
        <v>288</v>
      </c>
      <c r="I42" s="20">
        <v>300</v>
      </c>
      <c r="J42" s="20">
        <v>300</v>
      </c>
    </row>
    <row r="43" spans="1:10" ht="11.25">
      <c r="A43" s="69">
        <v>37</v>
      </c>
      <c r="B43" s="20">
        <v>400</v>
      </c>
      <c r="C43" s="20">
        <v>400</v>
      </c>
      <c r="D43" s="20">
        <v>800</v>
      </c>
      <c r="E43" s="20">
        <f t="shared" si="3"/>
        <v>344.3999999999996</v>
      </c>
      <c r="F43" s="20">
        <f t="shared" si="0"/>
        <v>481.29999999999916</v>
      </c>
      <c r="G43" s="20">
        <f t="shared" si="1"/>
        <v>185</v>
      </c>
      <c r="H43" s="20">
        <f t="shared" si="2"/>
        <v>296</v>
      </c>
      <c r="I43" s="20">
        <v>300</v>
      </c>
      <c r="J43" s="20">
        <v>300</v>
      </c>
    </row>
    <row r="44" spans="1:10" ht="11.25">
      <c r="A44" s="69">
        <v>38</v>
      </c>
      <c r="B44" s="20">
        <v>400</v>
      </c>
      <c r="C44" s="20">
        <v>400</v>
      </c>
      <c r="D44" s="20">
        <v>800</v>
      </c>
      <c r="E44" s="20">
        <f t="shared" si="3"/>
        <v>345.59999999999957</v>
      </c>
      <c r="F44" s="20">
        <f t="shared" si="0"/>
        <v>486.19999999999914</v>
      </c>
      <c r="G44" s="20">
        <f t="shared" si="1"/>
        <v>190</v>
      </c>
      <c r="H44" s="20">
        <f t="shared" si="2"/>
        <v>304</v>
      </c>
      <c r="I44" s="20">
        <v>400</v>
      </c>
      <c r="J44" s="20">
        <v>300</v>
      </c>
    </row>
    <row r="45" spans="1:10" ht="11.25">
      <c r="A45" s="69">
        <v>39</v>
      </c>
      <c r="B45" s="20">
        <v>400</v>
      </c>
      <c r="C45" s="20">
        <v>400</v>
      </c>
      <c r="D45" s="20">
        <v>800</v>
      </c>
      <c r="E45" s="20">
        <f t="shared" si="3"/>
        <v>346.79999999999956</v>
      </c>
      <c r="F45" s="20">
        <f t="shared" si="0"/>
        <v>491.0999999999991</v>
      </c>
      <c r="G45" s="20">
        <f t="shared" si="1"/>
        <v>195</v>
      </c>
      <c r="H45" s="20">
        <f t="shared" si="2"/>
        <v>312</v>
      </c>
      <c r="I45" s="20">
        <v>400</v>
      </c>
      <c r="J45" s="20">
        <v>300</v>
      </c>
    </row>
    <row r="46" spans="1:10" ht="11.25">
      <c r="A46" s="69">
        <v>40</v>
      </c>
      <c r="B46" s="20">
        <v>400</v>
      </c>
      <c r="C46" s="20">
        <v>400</v>
      </c>
      <c r="D46" s="20">
        <v>800</v>
      </c>
      <c r="E46" s="20">
        <f t="shared" si="3"/>
        <v>347.99999999999955</v>
      </c>
      <c r="F46" s="20">
        <f t="shared" si="0"/>
        <v>495.9999999999991</v>
      </c>
      <c r="G46" s="20">
        <f t="shared" si="1"/>
        <v>200</v>
      </c>
      <c r="H46" s="20">
        <f t="shared" si="2"/>
        <v>320</v>
      </c>
      <c r="I46" s="20">
        <v>400</v>
      </c>
      <c r="J46" s="20">
        <v>300</v>
      </c>
    </row>
    <row r="47" spans="1:10" ht="11.25">
      <c r="A47" s="69">
        <v>41</v>
      </c>
      <c r="B47" s="20">
        <v>400</v>
      </c>
      <c r="C47" s="20">
        <v>400</v>
      </c>
      <c r="D47" s="20">
        <v>800</v>
      </c>
      <c r="E47" s="20">
        <f t="shared" si="3"/>
        <v>349.19999999999953</v>
      </c>
      <c r="F47" s="20">
        <f t="shared" si="0"/>
        <v>500.89999999999907</v>
      </c>
      <c r="G47" s="20">
        <f t="shared" si="1"/>
        <v>205</v>
      </c>
      <c r="H47" s="20">
        <f t="shared" si="2"/>
        <v>328</v>
      </c>
      <c r="I47" s="20">
        <v>400</v>
      </c>
      <c r="J47" s="20">
        <v>300</v>
      </c>
    </row>
    <row r="48" spans="1:10" ht="11.25">
      <c r="A48" s="69">
        <v>42</v>
      </c>
      <c r="B48" s="20">
        <v>400</v>
      </c>
      <c r="C48" s="20">
        <v>400</v>
      </c>
      <c r="D48" s="20">
        <v>800</v>
      </c>
      <c r="E48" s="20">
        <f t="shared" si="3"/>
        <v>350.3999999999995</v>
      </c>
      <c r="F48" s="20">
        <f t="shared" si="0"/>
        <v>505.79999999999905</v>
      </c>
      <c r="G48" s="20">
        <f t="shared" si="1"/>
        <v>210</v>
      </c>
      <c r="H48" s="20">
        <f t="shared" si="2"/>
        <v>336</v>
      </c>
      <c r="I48" s="20">
        <v>400</v>
      </c>
      <c r="J48" s="20">
        <v>300</v>
      </c>
    </row>
    <row r="49" spans="1:10" ht="11.25">
      <c r="A49" s="69">
        <v>43</v>
      </c>
      <c r="B49" s="20">
        <v>400</v>
      </c>
      <c r="C49" s="20">
        <v>400</v>
      </c>
      <c r="D49" s="20">
        <v>800</v>
      </c>
      <c r="E49" s="20">
        <f t="shared" si="3"/>
        <v>351.5999999999995</v>
      </c>
      <c r="F49" s="20">
        <f t="shared" si="0"/>
        <v>510.699999999999</v>
      </c>
      <c r="G49" s="20">
        <f t="shared" si="1"/>
        <v>215</v>
      </c>
      <c r="H49" s="20">
        <f t="shared" si="2"/>
        <v>344</v>
      </c>
      <c r="I49" s="20">
        <v>400</v>
      </c>
      <c r="J49" s="20">
        <v>300</v>
      </c>
    </row>
    <row r="50" spans="1:10" ht="11.25">
      <c r="A50" s="69">
        <v>44</v>
      </c>
      <c r="B50" s="20">
        <v>400</v>
      </c>
      <c r="C50" s="20">
        <v>400</v>
      </c>
      <c r="D50" s="20">
        <v>800</v>
      </c>
      <c r="E50" s="20">
        <f t="shared" si="3"/>
        <v>352.7999999999995</v>
      </c>
      <c r="F50" s="20">
        <f t="shared" si="0"/>
        <v>515.599999999999</v>
      </c>
      <c r="G50" s="20">
        <f t="shared" si="1"/>
        <v>220</v>
      </c>
      <c r="H50" s="20">
        <f t="shared" si="2"/>
        <v>352</v>
      </c>
      <c r="I50" s="20">
        <v>400</v>
      </c>
      <c r="J50" s="20">
        <v>300</v>
      </c>
    </row>
    <row r="51" spans="1:10" ht="11.25">
      <c r="A51" s="69">
        <v>45</v>
      </c>
      <c r="B51" s="20">
        <v>400</v>
      </c>
      <c r="C51" s="20">
        <v>400</v>
      </c>
      <c r="D51" s="20">
        <v>800</v>
      </c>
      <c r="E51" s="20">
        <f t="shared" si="3"/>
        <v>353.9999999999995</v>
      </c>
      <c r="F51" s="20">
        <f t="shared" si="0"/>
        <v>520.499999999999</v>
      </c>
      <c r="G51" s="20">
        <f t="shared" si="1"/>
        <v>225</v>
      </c>
      <c r="H51" s="20">
        <f t="shared" si="2"/>
        <v>360</v>
      </c>
      <c r="I51" s="20">
        <v>400</v>
      </c>
      <c r="J51" s="20">
        <v>300</v>
      </c>
    </row>
    <row r="52" spans="1:10" ht="11.25">
      <c r="A52" s="69">
        <v>46</v>
      </c>
      <c r="B52" s="20">
        <v>400</v>
      </c>
      <c r="C52" s="20">
        <v>400</v>
      </c>
      <c r="D52" s="20">
        <v>800</v>
      </c>
      <c r="E52" s="20">
        <f t="shared" si="3"/>
        <v>355.1999999999995</v>
      </c>
      <c r="F52" s="20">
        <f t="shared" si="0"/>
        <v>525.399999999999</v>
      </c>
      <c r="G52" s="20">
        <f t="shared" si="1"/>
        <v>230</v>
      </c>
      <c r="H52" s="20">
        <f t="shared" si="2"/>
        <v>368</v>
      </c>
      <c r="I52" s="20">
        <v>400</v>
      </c>
      <c r="J52" s="20">
        <v>300</v>
      </c>
    </row>
    <row r="53" spans="1:10" ht="11.25">
      <c r="A53" s="69">
        <v>47</v>
      </c>
      <c r="B53" s="20">
        <v>400</v>
      </c>
      <c r="C53" s="20">
        <v>400</v>
      </c>
      <c r="D53" s="20">
        <v>800</v>
      </c>
      <c r="E53" s="20">
        <f t="shared" si="3"/>
        <v>356.39999999999947</v>
      </c>
      <c r="F53" s="20">
        <f t="shared" si="0"/>
        <v>530.2999999999989</v>
      </c>
      <c r="G53" s="20">
        <f t="shared" si="1"/>
        <v>235</v>
      </c>
      <c r="H53" s="20">
        <f t="shared" si="2"/>
        <v>376</v>
      </c>
      <c r="I53" s="20">
        <v>400</v>
      </c>
      <c r="J53" s="20">
        <v>300</v>
      </c>
    </row>
    <row r="54" spans="1:10" ht="11.25">
      <c r="A54" s="69">
        <v>48</v>
      </c>
      <c r="B54" s="20">
        <v>400</v>
      </c>
      <c r="C54" s="20">
        <v>400</v>
      </c>
      <c r="D54" s="20">
        <v>800</v>
      </c>
      <c r="E54" s="20">
        <f t="shared" si="3"/>
        <v>357.59999999999945</v>
      </c>
      <c r="F54" s="20">
        <f t="shared" si="0"/>
        <v>535.1999999999989</v>
      </c>
      <c r="G54" s="20">
        <f t="shared" si="1"/>
        <v>240</v>
      </c>
      <c r="H54" s="20">
        <f t="shared" si="2"/>
        <v>384</v>
      </c>
      <c r="I54" s="20">
        <v>400</v>
      </c>
      <c r="J54" s="20">
        <v>300</v>
      </c>
    </row>
    <row r="55" spans="1:10" ht="11.25">
      <c r="A55" s="69">
        <v>49</v>
      </c>
      <c r="B55" s="20">
        <v>400</v>
      </c>
      <c r="C55" s="20">
        <v>400</v>
      </c>
      <c r="D55" s="20">
        <v>800</v>
      </c>
      <c r="E55" s="20">
        <f t="shared" si="3"/>
        <v>358.79999999999944</v>
      </c>
      <c r="F55" s="20">
        <f t="shared" si="0"/>
        <v>540.0999999999989</v>
      </c>
      <c r="G55" s="20">
        <f t="shared" si="1"/>
        <v>245</v>
      </c>
      <c r="H55" s="20">
        <f t="shared" si="2"/>
        <v>392</v>
      </c>
      <c r="I55" s="20">
        <v>400</v>
      </c>
      <c r="J55" s="20">
        <v>300</v>
      </c>
    </row>
    <row r="56" spans="1:10" ht="11.25">
      <c r="A56" s="69">
        <v>50</v>
      </c>
      <c r="B56" s="20">
        <v>400</v>
      </c>
      <c r="C56" s="20">
        <v>400</v>
      </c>
      <c r="D56" s="20">
        <v>800</v>
      </c>
      <c r="E56" s="20">
        <f t="shared" si="3"/>
        <v>359.99999999999943</v>
      </c>
      <c r="F56" s="20">
        <f t="shared" si="0"/>
        <v>544.9999999999989</v>
      </c>
      <c r="G56" s="20">
        <f t="shared" si="1"/>
        <v>250</v>
      </c>
      <c r="H56" s="20">
        <f t="shared" si="2"/>
        <v>400</v>
      </c>
      <c r="I56" s="20">
        <v>400</v>
      </c>
      <c r="J56" s="20">
        <v>300</v>
      </c>
    </row>
    <row r="57" spans="1:10" ht="11.25">
      <c r="A57" s="69">
        <v>51</v>
      </c>
      <c r="B57" s="20">
        <v>400</v>
      </c>
      <c r="C57" s="20">
        <v>400</v>
      </c>
      <c r="D57" s="20">
        <v>800</v>
      </c>
      <c r="E57" s="20">
        <f t="shared" si="3"/>
        <v>361.1999999999994</v>
      </c>
      <c r="F57" s="20">
        <f t="shared" si="0"/>
        <v>549.8999999999988</v>
      </c>
      <c r="G57" s="20">
        <f t="shared" si="1"/>
        <v>255</v>
      </c>
      <c r="H57" s="20">
        <f t="shared" si="2"/>
        <v>408</v>
      </c>
      <c r="I57" s="20">
        <v>500</v>
      </c>
      <c r="J57" s="20">
        <v>300</v>
      </c>
    </row>
    <row r="58" spans="1:10" ht="11.25">
      <c r="A58" s="69">
        <v>52</v>
      </c>
      <c r="B58" s="20">
        <v>400</v>
      </c>
      <c r="C58" s="20">
        <v>400</v>
      </c>
      <c r="D58" s="20">
        <v>1000</v>
      </c>
      <c r="E58" s="20">
        <f t="shared" si="3"/>
        <v>362.3999999999994</v>
      </c>
      <c r="F58" s="20">
        <f t="shared" si="0"/>
        <v>554.7999999999988</v>
      </c>
      <c r="G58" s="20">
        <f t="shared" si="1"/>
        <v>260</v>
      </c>
      <c r="H58" s="20">
        <f t="shared" si="2"/>
        <v>416</v>
      </c>
      <c r="I58" s="20">
        <v>500</v>
      </c>
      <c r="J58" s="20">
        <v>400</v>
      </c>
    </row>
    <row r="59" spans="1:10" ht="11.25">
      <c r="A59" s="69">
        <v>53</v>
      </c>
      <c r="B59" s="20">
        <v>400</v>
      </c>
      <c r="C59" s="20">
        <v>400</v>
      </c>
      <c r="D59" s="20">
        <v>1000</v>
      </c>
      <c r="E59" s="20">
        <f t="shared" si="3"/>
        <v>363.5999999999994</v>
      </c>
      <c r="F59" s="20">
        <f t="shared" si="0"/>
        <v>559.6999999999988</v>
      </c>
      <c r="G59" s="20">
        <f t="shared" si="1"/>
        <v>265</v>
      </c>
      <c r="H59" s="20">
        <f t="shared" si="2"/>
        <v>424</v>
      </c>
      <c r="I59" s="20">
        <v>500</v>
      </c>
      <c r="J59" s="20">
        <v>400</v>
      </c>
    </row>
    <row r="60" spans="1:10" ht="11.25">
      <c r="A60" s="69">
        <v>54</v>
      </c>
      <c r="B60" s="20">
        <v>400</v>
      </c>
      <c r="C60" s="20">
        <v>600</v>
      </c>
      <c r="D60" s="20">
        <v>1000</v>
      </c>
      <c r="E60" s="20">
        <f t="shared" si="3"/>
        <v>364.7999999999994</v>
      </c>
      <c r="F60" s="20">
        <f t="shared" si="0"/>
        <v>564.5999999999988</v>
      </c>
      <c r="G60" s="20">
        <f t="shared" si="1"/>
        <v>270</v>
      </c>
      <c r="H60" s="20">
        <f t="shared" si="2"/>
        <v>432</v>
      </c>
      <c r="I60" s="20">
        <v>500</v>
      </c>
      <c r="J60" s="20">
        <v>400</v>
      </c>
    </row>
    <row r="61" spans="1:10" ht="11.25">
      <c r="A61" s="69">
        <v>55</v>
      </c>
      <c r="B61" s="20">
        <v>400</v>
      </c>
      <c r="C61" s="20">
        <v>600</v>
      </c>
      <c r="D61" s="20">
        <v>1000</v>
      </c>
      <c r="E61" s="20">
        <f t="shared" si="3"/>
        <v>365.9999999999994</v>
      </c>
      <c r="F61" s="20">
        <f t="shared" si="0"/>
        <v>569.4999999999987</v>
      </c>
      <c r="G61" s="20">
        <f t="shared" si="1"/>
        <v>275</v>
      </c>
      <c r="H61" s="20">
        <f t="shared" si="2"/>
        <v>440</v>
      </c>
      <c r="I61" s="20">
        <v>500</v>
      </c>
      <c r="J61" s="20">
        <v>400</v>
      </c>
    </row>
    <row r="62" spans="1:10" ht="11.25">
      <c r="A62" s="69">
        <v>56</v>
      </c>
      <c r="B62" s="20">
        <v>400</v>
      </c>
      <c r="C62" s="20">
        <v>600</v>
      </c>
      <c r="D62" s="20">
        <v>1000</v>
      </c>
      <c r="E62" s="20">
        <f t="shared" si="3"/>
        <v>367.19999999999936</v>
      </c>
      <c r="F62" s="20">
        <f t="shared" si="0"/>
        <v>574.3999999999987</v>
      </c>
      <c r="G62" s="20">
        <f t="shared" si="1"/>
        <v>280</v>
      </c>
      <c r="H62" s="20">
        <f t="shared" si="2"/>
        <v>448</v>
      </c>
      <c r="I62" s="20">
        <v>500</v>
      </c>
      <c r="J62" s="20">
        <v>400</v>
      </c>
    </row>
    <row r="63" spans="1:10" ht="11.25">
      <c r="A63" s="69">
        <v>57</v>
      </c>
      <c r="B63" s="20">
        <v>400</v>
      </c>
      <c r="C63" s="20">
        <v>600</v>
      </c>
      <c r="D63" s="20">
        <v>1000</v>
      </c>
      <c r="E63" s="20">
        <f t="shared" si="3"/>
        <v>368.39999999999935</v>
      </c>
      <c r="F63" s="20">
        <f t="shared" si="0"/>
        <v>579.2999999999987</v>
      </c>
      <c r="G63" s="20">
        <f t="shared" si="1"/>
        <v>285</v>
      </c>
      <c r="H63" s="20">
        <f t="shared" si="2"/>
        <v>456</v>
      </c>
      <c r="I63" s="20">
        <v>500</v>
      </c>
      <c r="J63" s="20">
        <v>400</v>
      </c>
    </row>
    <row r="64" spans="1:10" ht="11.25">
      <c r="A64" s="69">
        <v>58</v>
      </c>
      <c r="B64" s="20">
        <v>400</v>
      </c>
      <c r="C64" s="20">
        <v>600</v>
      </c>
      <c r="D64" s="20">
        <v>1000</v>
      </c>
      <c r="E64" s="20">
        <f t="shared" si="3"/>
        <v>369.59999999999934</v>
      </c>
      <c r="F64" s="20">
        <f t="shared" si="0"/>
        <v>584.1999999999987</v>
      </c>
      <c r="G64" s="20">
        <f t="shared" si="1"/>
        <v>290</v>
      </c>
      <c r="H64" s="20">
        <f t="shared" si="2"/>
        <v>464</v>
      </c>
      <c r="I64" s="20">
        <v>500</v>
      </c>
      <c r="J64" s="20">
        <v>400</v>
      </c>
    </row>
    <row r="65" spans="1:10" ht="11.25">
      <c r="A65" s="69">
        <v>59</v>
      </c>
      <c r="B65" s="20">
        <v>400</v>
      </c>
      <c r="C65" s="20">
        <v>600</v>
      </c>
      <c r="D65" s="20">
        <v>1000</v>
      </c>
      <c r="E65" s="20">
        <f t="shared" si="3"/>
        <v>370.79999999999933</v>
      </c>
      <c r="F65" s="20">
        <f t="shared" si="0"/>
        <v>589.0999999999987</v>
      </c>
      <c r="G65" s="20">
        <f t="shared" si="1"/>
        <v>295</v>
      </c>
      <c r="H65" s="20">
        <f t="shared" si="2"/>
        <v>472</v>
      </c>
      <c r="I65" s="20">
        <v>500</v>
      </c>
      <c r="J65" s="20">
        <v>400</v>
      </c>
    </row>
    <row r="66" spans="1:10" ht="11.25">
      <c r="A66" s="69">
        <v>60</v>
      </c>
      <c r="B66" s="20">
        <v>400</v>
      </c>
      <c r="C66" s="20">
        <v>600</v>
      </c>
      <c r="D66" s="20">
        <v>1000</v>
      </c>
      <c r="E66" s="20">
        <f t="shared" si="3"/>
        <v>371.9999999999993</v>
      </c>
      <c r="F66" s="20">
        <f t="shared" si="0"/>
        <v>593.9999999999986</v>
      </c>
      <c r="G66" s="20">
        <f t="shared" si="1"/>
        <v>300</v>
      </c>
      <c r="H66" s="20">
        <f t="shared" si="2"/>
        <v>480</v>
      </c>
      <c r="I66" s="20">
        <v>500</v>
      </c>
      <c r="J66" s="20">
        <v>400</v>
      </c>
    </row>
    <row r="67" spans="1:10" ht="11.25">
      <c r="A67" s="69">
        <v>61</v>
      </c>
      <c r="B67" s="20">
        <v>400</v>
      </c>
      <c r="C67" s="20">
        <v>600</v>
      </c>
      <c r="D67" s="20">
        <v>1000</v>
      </c>
      <c r="E67" s="20">
        <f t="shared" si="3"/>
        <v>373.1999999999993</v>
      </c>
      <c r="F67" s="20">
        <f t="shared" si="0"/>
        <v>598.8999999999986</v>
      </c>
      <c r="G67" s="20">
        <f t="shared" si="1"/>
        <v>305</v>
      </c>
      <c r="H67" s="20">
        <f t="shared" si="2"/>
        <v>488</v>
      </c>
      <c r="I67" s="20">
        <v>500</v>
      </c>
      <c r="J67" s="20">
        <v>400</v>
      </c>
    </row>
    <row r="68" spans="1:10" ht="11.25">
      <c r="A68" s="69">
        <v>62</v>
      </c>
      <c r="B68" s="20">
        <v>400</v>
      </c>
      <c r="C68" s="20">
        <v>600</v>
      </c>
      <c r="D68" s="20">
        <v>1000</v>
      </c>
      <c r="E68" s="20">
        <f t="shared" si="3"/>
        <v>374.3999999999993</v>
      </c>
      <c r="F68" s="20">
        <f t="shared" si="0"/>
        <v>603.7999999999986</v>
      </c>
      <c r="G68" s="20">
        <f t="shared" si="1"/>
        <v>310</v>
      </c>
      <c r="H68" s="20">
        <f t="shared" si="2"/>
        <v>496</v>
      </c>
      <c r="I68" s="20">
        <v>500</v>
      </c>
      <c r="J68" s="20">
        <v>400</v>
      </c>
    </row>
    <row r="69" spans="1:10" ht="11.25">
      <c r="A69" s="69">
        <v>63</v>
      </c>
      <c r="B69" s="20">
        <v>400</v>
      </c>
      <c r="C69" s="20">
        <v>600</v>
      </c>
      <c r="D69" s="20">
        <v>1000</v>
      </c>
      <c r="E69" s="20">
        <f t="shared" si="3"/>
        <v>375.5999999999993</v>
      </c>
      <c r="F69" s="20">
        <f t="shared" si="0"/>
        <v>608.6999999999986</v>
      </c>
      <c r="G69" s="20">
        <f t="shared" si="1"/>
        <v>315</v>
      </c>
      <c r="H69" s="20">
        <f t="shared" si="2"/>
        <v>504</v>
      </c>
      <c r="I69" s="20">
        <v>600</v>
      </c>
      <c r="J69" s="20">
        <v>400</v>
      </c>
    </row>
    <row r="70" spans="1:10" ht="11.25">
      <c r="A70" s="69">
        <v>64</v>
      </c>
      <c r="B70" s="20">
        <v>400</v>
      </c>
      <c r="C70" s="20">
        <v>600</v>
      </c>
      <c r="D70" s="20">
        <v>1000</v>
      </c>
      <c r="E70" s="20">
        <f t="shared" si="3"/>
        <v>376.7999999999993</v>
      </c>
      <c r="F70" s="20">
        <f t="shared" si="0"/>
        <v>613.5999999999985</v>
      </c>
      <c r="G70" s="20">
        <f t="shared" si="1"/>
        <v>320</v>
      </c>
      <c r="H70" s="20">
        <f t="shared" si="2"/>
        <v>512</v>
      </c>
      <c r="I70" s="20">
        <v>600</v>
      </c>
      <c r="J70" s="20">
        <v>400</v>
      </c>
    </row>
    <row r="71" spans="1:10" ht="11.25">
      <c r="A71" s="69">
        <v>65</v>
      </c>
      <c r="B71" s="20">
        <v>400</v>
      </c>
      <c r="C71" s="20">
        <v>600</v>
      </c>
      <c r="D71" s="20">
        <v>1000</v>
      </c>
      <c r="E71" s="20">
        <f t="shared" si="3"/>
        <v>377.99999999999926</v>
      </c>
      <c r="F71" s="20">
        <f t="shared" si="0"/>
        <v>618.4999999999985</v>
      </c>
      <c r="G71" s="20">
        <f t="shared" si="1"/>
        <v>325</v>
      </c>
      <c r="H71" s="20">
        <f t="shared" si="2"/>
        <v>520</v>
      </c>
      <c r="I71" s="20">
        <v>600</v>
      </c>
      <c r="J71" s="20">
        <v>400</v>
      </c>
    </row>
    <row r="72" spans="1:10" ht="11.25">
      <c r="A72" s="69">
        <v>66</v>
      </c>
      <c r="B72" s="20">
        <v>400</v>
      </c>
      <c r="C72" s="20">
        <v>600</v>
      </c>
      <c r="D72" s="20">
        <v>1000</v>
      </c>
      <c r="E72" s="20">
        <f t="shared" si="3"/>
        <v>379.19999999999925</v>
      </c>
      <c r="F72" s="20">
        <f aca="true" t="shared" si="4" ref="F72:F135">F71+4.9</f>
        <v>623.3999999999985</v>
      </c>
      <c r="G72" s="20">
        <f aca="true" t="shared" si="5" ref="G72:G135">G71+5</f>
        <v>330</v>
      </c>
      <c r="H72" s="20">
        <f aca="true" t="shared" si="6" ref="H72:H135">H71+8</f>
        <v>528</v>
      </c>
      <c r="I72" s="20">
        <v>600</v>
      </c>
      <c r="J72" s="20">
        <v>400</v>
      </c>
    </row>
    <row r="73" spans="1:10" ht="11.25">
      <c r="A73" s="69">
        <v>67</v>
      </c>
      <c r="B73" s="20">
        <v>400</v>
      </c>
      <c r="C73" s="20">
        <v>600</v>
      </c>
      <c r="D73" s="20">
        <v>1000</v>
      </c>
      <c r="E73" s="20">
        <f aca="true" t="shared" si="7" ref="E73:E136">E72+1.2</f>
        <v>380.39999999999924</v>
      </c>
      <c r="F73" s="20">
        <f t="shared" si="4"/>
        <v>628.2999999999985</v>
      </c>
      <c r="G73" s="20">
        <f t="shared" si="5"/>
        <v>335</v>
      </c>
      <c r="H73" s="20">
        <f t="shared" si="6"/>
        <v>536</v>
      </c>
      <c r="I73" s="20">
        <v>600</v>
      </c>
      <c r="J73" s="20">
        <v>400</v>
      </c>
    </row>
    <row r="74" spans="1:10" ht="11.25">
      <c r="A74" s="69">
        <v>68</v>
      </c>
      <c r="B74" s="20">
        <v>400</v>
      </c>
      <c r="C74" s="20">
        <v>600</v>
      </c>
      <c r="D74" s="20">
        <v>1000</v>
      </c>
      <c r="E74" s="20">
        <f t="shared" si="7"/>
        <v>381.5999999999992</v>
      </c>
      <c r="F74" s="20">
        <f t="shared" si="4"/>
        <v>633.1999999999985</v>
      </c>
      <c r="G74" s="20">
        <f t="shared" si="5"/>
        <v>340</v>
      </c>
      <c r="H74" s="20">
        <f t="shared" si="6"/>
        <v>544</v>
      </c>
      <c r="I74" s="20">
        <v>600</v>
      </c>
      <c r="J74" s="20">
        <v>400</v>
      </c>
    </row>
    <row r="75" spans="1:10" ht="11.25">
      <c r="A75" s="69">
        <v>69</v>
      </c>
      <c r="B75" s="20">
        <v>400</v>
      </c>
      <c r="C75" s="20">
        <v>600</v>
      </c>
      <c r="D75" s="20">
        <v>1200</v>
      </c>
      <c r="E75" s="20">
        <f t="shared" si="7"/>
        <v>382.7999999999992</v>
      </c>
      <c r="F75" s="20">
        <f t="shared" si="4"/>
        <v>638.0999999999984</v>
      </c>
      <c r="G75" s="20">
        <f t="shared" si="5"/>
        <v>345</v>
      </c>
      <c r="H75" s="20">
        <f t="shared" si="6"/>
        <v>552</v>
      </c>
      <c r="I75" s="20">
        <v>600</v>
      </c>
      <c r="J75" s="20">
        <v>500</v>
      </c>
    </row>
    <row r="76" spans="1:10" ht="11.25">
      <c r="A76" s="69">
        <v>70</v>
      </c>
      <c r="B76" s="20">
        <v>400</v>
      </c>
      <c r="C76" s="20">
        <v>600</v>
      </c>
      <c r="D76" s="20">
        <v>1200</v>
      </c>
      <c r="E76" s="20">
        <f t="shared" si="7"/>
        <v>383.9999999999992</v>
      </c>
      <c r="F76" s="20">
        <f t="shared" si="4"/>
        <v>642.9999999999984</v>
      </c>
      <c r="G76" s="20">
        <f t="shared" si="5"/>
        <v>350</v>
      </c>
      <c r="H76" s="20">
        <f t="shared" si="6"/>
        <v>560</v>
      </c>
      <c r="I76" s="20">
        <v>600</v>
      </c>
      <c r="J76" s="20">
        <v>500</v>
      </c>
    </row>
    <row r="77" spans="1:10" ht="11.25">
      <c r="A77" s="69">
        <v>71</v>
      </c>
      <c r="B77" s="20">
        <v>400</v>
      </c>
      <c r="C77" s="20">
        <v>600</v>
      </c>
      <c r="D77" s="20">
        <v>1200</v>
      </c>
      <c r="E77" s="20">
        <f t="shared" si="7"/>
        <v>385.1999999999992</v>
      </c>
      <c r="F77" s="20">
        <f t="shared" si="4"/>
        <v>647.8999999999984</v>
      </c>
      <c r="G77" s="20">
        <f t="shared" si="5"/>
        <v>355</v>
      </c>
      <c r="H77" s="20">
        <f t="shared" si="6"/>
        <v>568</v>
      </c>
      <c r="I77" s="20">
        <v>600</v>
      </c>
      <c r="J77" s="20">
        <v>500</v>
      </c>
    </row>
    <row r="78" spans="1:10" ht="11.25">
      <c r="A78" s="69">
        <v>72</v>
      </c>
      <c r="B78" s="20">
        <v>400</v>
      </c>
      <c r="C78" s="20">
        <v>600</v>
      </c>
      <c r="D78" s="20">
        <v>1200</v>
      </c>
      <c r="E78" s="20">
        <f t="shared" si="7"/>
        <v>386.3999999999992</v>
      </c>
      <c r="F78" s="20">
        <f t="shared" si="4"/>
        <v>652.7999999999984</v>
      </c>
      <c r="G78" s="20">
        <f t="shared" si="5"/>
        <v>360</v>
      </c>
      <c r="H78" s="20">
        <f t="shared" si="6"/>
        <v>576</v>
      </c>
      <c r="I78" s="20">
        <v>600</v>
      </c>
      <c r="J78" s="20">
        <v>500</v>
      </c>
    </row>
    <row r="79" spans="1:10" ht="11.25">
      <c r="A79" s="69">
        <v>73</v>
      </c>
      <c r="B79" s="20">
        <v>400</v>
      </c>
      <c r="C79" s="20">
        <v>600</v>
      </c>
      <c r="D79" s="20">
        <v>1200</v>
      </c>
      <c r="E79" s="20">
        <f t="shared" si="7"/>
        <v>387.59999999999917</v>
      </c>
      <c r="F79" s="20">
        <f t="shared" si="4"/>
        <v>657.6999999999983</v>
      </c>
      <c r="G79" s="20">
        <f t="shared" si="5"/>
        <v>365</v>
      </c>
      <c r="H79" s="20">
        <f t="shared" si="6"/>
        <v>584</v>
      </c>
      <c r="I79" s="20">
        <v>600</v>
      </c>
      <c r="J79" s="20">
        <v>500</v>
      </c>
    </row>
    <row r="80" spans="1:10" ht="11.25">
      <c r="A80" s="69">
        <v>74</v>
      </c>
      <c r="B80" s="20">
        <v>400</v>
      </c>
      <c r="C80" s="20">
        <v>600</v>
      </c>
      <c r="D80" s="20">
        <v>1200</v>
      </c>
      <c r="E80" s="20">
        <f t="shared" si="7"/>
        <v>388.79999999999916</v>
      </c>
      <c r="F80" s="20">
        <f t="shared" si="4"/>
        <v>662.5999999999983</v>
      </c>
      <c r="G80" s="20">
        <f t="shared" si="5"/>
        <v>370</v>
      </c>
      <c r="H80" s="20">
        <f t="shared" si="6"/>
        <v>592</v>
      </c>
      <c r="I80" s="20">
        <v>600</v>
      </c>
      <c r="J80" s="20">
        <v>500</v>
      </c>
    </row>
    <row r="81" spans="1:10" ht="11.25">
      <c r="A81" s="69">
        <v>75</v>
      </c>
      <c r="B81" s="20">
        <v>400</v>
      </c>
      <c r="C81" s="20">
        <v>600</v>
      </c>
      <c r="D81" s="20">
        <v>1200</v>
      </c>
      <c r="E81" s="20">
        <f t="shared" si="7"/>
        <v>389.99999999999915</v>
      </c>
      <c r="F81" s="20">
        <f t="shared" si="4"/>
        <v>667.4999999999983</v>
      </c>
      <c r="G81" s="20">
        <f t="shared" si="5"/>
        <v>375</v>
      </c>
      <c r="H81" s="20">
        <f t="shared" si="6"/>
        <v>600</v>
      </c>
      <c r="I81" s="20">
        <v>600</v>
      </c>
      <c r="J81" s="20">
        <v>500</v>
      </c>
    </row>
    <row r="82" spans="1:10" ht="11.25">
      <c r="A82" s="69">
        <v>76</v>
      </c>
      <c r="B82" s="20">
        <v>400</v>
      </c>
      <c r="C82" s="20">
        <v>600</v>
      </c>
      <c r="D82" s="20">
        <v>1200</v>
      </c>
      <c r="E82" s="20">
        <f t="shared" si="7"/>
        <v>391.19999999999914</v>
      </c>
      <c r="F82" s="20">
        <f t="shared" si="4"/>
        <v>672.3999999999983</v>
      </c>
      <c r="G82" s="20">
        <f t="shared" si="5"/>
        <v>380</v>
      </c>
      <c r="H82" s="20">
        <f t="shared" si="6"/>
        <v>608</v>
      </c>
      <c r="I82" s="20">
        <v>700</v>
      </c>
      <c r="J82" s="20">
        <v>500</v>
      </c>
    </row>
    <row r="83" spans="1:10" ht="11.25">
      <c r="A83" s="69">
        <v>77</v>
      </c>
      <c r="B83" s="20">
        <v>400</v>
      </c>
      <c r="C83" s="20">
        <v>600</v>
      </c>
      <c r="D83" s="20">
        <v>1200</v>
      </c>
      <c r="E83" s="20">
        <f t="shared" si="7"/>
        <v>392.3999999999991</v>
      </c>
      <c r="F83" s="20">
        <f t="shared" si="4"/>
        <v>677.2999999999982</v>
      </c>
      <c r="G83" s="20">
        <f t="shared" si="5"/>
        <v>385</v>
      </c>
      <c r="H83" s="20">
        <f t="shared" si="6"/>
        <v>616</v>
      </c>
      <c r="I83" s="20">
        <v>700</v>
      </c>
      <c r="J83" s="20">
        <v>500</v>
      </c>
    </row>
    <row r="84" spans="1:10" ht="11.25">
      <c r="A84" s="69">
        <v>78</v>
      </c>
      <c r="B84" s="20">
        <v>400</v>
      </c>
      <c r="C84" s="20">
        <v>600</v>
      </c>
      <c r="D84" s="20">
        <v>1200</v>
      </c>
      <c r="E84" s="20">
        <f t="shared" si="7"/>
        <v>393.5999999999991</v>
      </c>
      <c r="F84" s="20">
        <f t="shared" si="4"/>
        <v>682.1999999999982</v>
      </c>
      <c r="G84" s="20">
        <f t="shared" si="5"/>
        <v>390</v>
      </c>
      <c r="H84" s="20">
        <f t="shared" si="6"/>
        <v>624</v>
      </c>
      <c r="I84" s="20">
        <v>700</v>
      </c>
      <c r="J84" s="20">
        <v>500</v>
      </c>
    </row>
    <row r="85" spans="1:10" ht="11.25">
      <c r="A85" s="69">
        <v>79</v>
      </c>
      <c r="B85" s="20">
        <v>400</v>
      </c>
      <c r="C85" s="20">
        <v>600</v>
      </c>
      <c r="D85" s="20">
        <v>1200</v>
      </c>
      <c r="E85" s="20">
        <f t="shared" si="7"/>
        <v>394.7999999999991</v>
      </c>
      <c r="F85" s="20">
        <f t="shared" si="4"/>
        <v>687.0999999999982</v>
      </c>
      <c r="G85" s="20">
        <f t="shared" si="5"/>
        <v>395</v>
      </c>
      <c r="H85" s="20">
        <f t="shared" si="6"/>
        <v>632</v>
      </c>
      <c r="I85" s="20">
        <v>700</v>
      </c>
      <c r="J85" s="20">
        <v>500</v>
      </c>
    </row>
    <row r="86" spans="1:10" ht="11.25">
      <c r="A86" s="69">
        <v>80</v>
      </c>
      <c r="B86" s="20">
        <v>400</v>
      </c>
      <c r="C86" s="20">
        <v>600</v>
      </c>
      <c r="D86" s="20">
        <v>1200</v>
      </c>
      <c r="E86" s="20">
        <f t="shared" si="7"/>
        <v>395.9999999999991</v>
      </c>
      <c r="F86" s="20">
        <f t="shared" si="4"/>
        <v>691.9999999999982</v>
      </c>
      <c r="G86" s="20">
        <f t="shared" si="5"/>
        <v>400</v>
      </c>
      <c r="H86" s="20">
        <f t="shared" si="6"/>
        <v>640</v>
      </c>
      <c r="I86" s="20">
        <v>700</v>
      </c>
      <c r="J86" s="20">
        <v>500</v>
      </c>
    </row>
    <row r="87" spans="1:10" ht="11.25">
      <c r="A87" s="69">
        <v>81</v>
      </c>
      <c r="B87" s="20">
        <v>400</v>
      </c>
      <c r="C87" s="20">
        <v>600</v>
      </c>
      <c r="D87" s="20">
        <v>1200</v>
      </c>
      <c r="E87" s="20">
        <f t="shared" si="7"/>
        <v>397.1999999999991</v>
      </c>
      <c r="F87" s="20">
        <f t="shared" si="4"/>
        <v>696.8999999999982</v>
      </c>
      <c r="G87" s="20">
        <f t="shared" si="5"/>
        <v>405</v>
      </c>
      <c r="H87" s="20">
        <f t="shared" si="6"/>
        <v>648</v>
      </c>
      <c r="I87" s="20">
        <v>700</v>
      </c>
      <c r="J87" s="20">
        <v>500</v>
      </c>
    </row>
    <row r="88" spans="1:10" ht="11.25">
      <c r="A88" s="69">
        <v>82</v>
      </c>
      <c r="B88" s="20">
        <v>400</v>
      </c>
      <c r="C88" s="20">
        <v>600</v>
      </c>
      <c r="D88" s="20">
        <v>1200</v>
      </c>
      <c r="E88" s="20">
        <f t="shared" si="7"/>
        <v>398.39999999999907</v>
      </c>
      <c r="F88" s="20">
        <f t="shared" si="4"/>
        <v>701.7999999999981</v>
      </c>
      <c r="G88" s="20">
        <f t="shared" si="5"/>
        <v>410</v>
      </c>
      <c r="H88" s="20">
        <f t="shared" si="6"/>
        <v>656</v>
      </c>
      <c r="I88" s="20">
        <v>700</v>
      </c>
      <c r="J88" s="20">
        <v>500</v>
      </c>
    </row>
    <row r="89" spans="1:10" ht="11.25">
      <c r="A89" s="69">
        <v>83</v>
      </c>
      <c r="B89" s="20">
        <v>400</v>
      </c>
      <c r="C89" s="20">
        <v>600</v>
      </c>
      <c r="D89" s="20">
        <v>1200</v>
      </c>
      <c r="E89" s="20">
        <f t="shared" si="7"/>
        <v>399.59999999999906</v>
      </c>
      <c r="F89" s="20">
        <f t="shared" si="4"/>
        <v>706.6999999999981</v>
      </c>
      <c r="G89" s="20">
        <f t="shared" si="5"/>
        <v>415</v>
      </c>
      <c r="H89" s="20">
        <f t="shared" si="6"/>
        <v>664</v>
      </c>
      <c r="I89" s="20">
        <v>700</v>
      </c>
      <c r="J89" s="20">
        <v>500</v>
      </c>
    </row>
    <row r="90" spans="1:10" ht="11.25">
      <c r="A90" s="69">
        <v>84</v>
      </c>
      <c r="B90" s="20">
        <v>400</v>
      </c>
      <c r="C90" s="20">
        <v>600</v>
      </c>
      <c r="D90" s="20">
        <v>1200</v>
      </c>
      <c r="E90" s="20">
        <f t="shared" si="7"/>
        <v>400.79999999999905</v>
      </c>
      <c r="F90" s="20">
        <f t="shared" si="4"/>
        <v>711.5999999999981</v>
      </c>
      <c r="G90" s="20">
        <f t="shared" si="5"/>
        <v>420</v>
      </c>
      <c r="H90" s="20">
        <f t="shared" si="6"/>
        <v>672</v>
      </c>
      <c r="I90" s="20">
        <v>700</v>
      </c>
      <c r="J90" s="20">
        <v>500</v>
      </c>
    </row>
    <row r="91" spans="1:10" ht="11.25">
      <c r="A91" s="69">
        <v>85</v>
      </c>
      <c r="B91" s="20">
        <v>400</v>
      </c>
      <c r="C91" s="20">
        <v>600</v>
      </c>
      <c r="D91" s="20">
        <v>1200</v>
      </c>
      <c r="E91" s="20">
        <f t="shared" si="7"/>
        <v>401.99999999999903</v>
      </c>
      <c r="F91" s="20">
        <f t="shared" si="4"/>
        <v>716.4999999999981</v>
      </c>
      <c r="G91" s="20">
        <f t="shared" si="5"/>
        <v>425</v>
      </c>
      <c r="H91" s="20">
        <f t="shared" si="6"/>
        <v>680</v>
      </c>
      <c r="I91" s="20">
        <v>700</v>
      </c>
      <c r="J91" s="20">
        <v>500</v>
      </c>
    </row>
    <row r="92" spans="1:10" ht="11.25">
      <c r="A92" s="69">
        <v>86</v>
      </c>
      <c r="B92" s="20">
        <v>400</v>
      </c>
      <c r="C92" s="20">
        <v>600</v>
      </c>
      <c r="D92" s="20">
        <v>1400</v>
      </c>
      <c r="E92" s="20">
        <f t="shared" si="7"/>
        <v>403.199999999999</v>
      </c>
      <c r="F92" s="20">
        <f t="shared" si="4"/>
        <v>721.399999999998</v>
      </c>
      <c r="G92" s="20">
        <f t="shared" si="5"/>
        <v>430</v>
      </c>
      <c r="H92" s="20">
        <f t="shared" si="6"/>
        <v>688</v>
      </c>
      <c r="I92" s="20">
        <v>700</v>
      </c>
      <c r="J92" s="20">
        <v>600</v>
      </c>
    </row>
    <row r="93" spans="1:10" ht="11.25">
      <c r="A93" s="69">
        <v>87</v>
      </c>
      <c r="B93" s="20">
        <v>400</v>
      </c>
      <c r="C93" s="20">
        <v>600</v>
      </c>
      <c r="D93" s="20">
        <v>1400</v>
      </c>
      <c r="E93" s="20">
        <f t="shared" si="7"/>
        <v>404.399999999999</v>
      </c>
      <c r="F93" s="20">
        <f t="shared" si="4"/>
        <v>726.299999999998</v>
      </c>
      <c r="G93" s="20">
        <f t="shared" si="5"/>
        <v>435</v>
      </c>
      <c r="H93" s="20">
        <f t="shared" si="6"/>
        <v>696</v>
      </c>
      <c r="I93" s="20">
        <v>700</v>
      </c>
      <c r="J93" s="20">
        <v>600</v>
      </c>
    </row>
    <row r="94" spans="1:10" ht="11.25">
      <c r="A94" s="69">
        <v>88</v>
      </c>
      <c r="B94" s="20">
        <v>400</v>
      </c>
      <c r="C94" s="20">
        <v>600</v>
      </c>
      <c r="D94" s="20">
        <v>1400</v>
      </c>
      <c r="E94" s="20">
        <f t="shared" si="7"/>
        <v>405.599999999999</v>
      </c>
      <c r="F94" s="20">
        <f t="shared" si="4"/>
        <v>731.199999999998</v>
      </c>
      <c r="G94" s="20">
        <f t="shared" si="5"/>
        <v>440</v>
      </c>
      <c r="H94" s="20">
        <f t="shared" si="6"/>
        <v>704</v>
      </c>
      <c r="I94" s="20">
        <v>700</v>
      </c>
      <c r="J94" s="20">
        <v>600</v>
      </c>
    </row>
    <row r="95" spans="1:10" ht="11.25">
      <c r="A95" s="69">
        <v>89</v>
      </c>
      <c r="B95" s="20">
        <v>400</v>
      </c>
      <c r="C95" s="20">
        <v>600</v>
      </c>
      <c r="D95" s="20">
        <v>1400</v>
      </c>
      <c r="E95" s="20">
        <f t="shared" si="7"/>
        <v>406.799999999999</v>
      </c>
      <c r="F95" s="20">
        <f t="shared" si="4"/>
        <v>736.099999999998</v>
      </c>
      <c r="G95" s="20">
        <f t="shared" si="5"/>
        <v>445</v>
      </c>
      <c r="H95" s="20">
        <f t="shared" si="6"/>
        <v>712</v>
      </c>
      <c r="I95" s="20">
        <v>800</v>
      </c>
      <c r="J95" s="20">
        <v>600</v>
      </c>
    </row>
    <row r="96" spans="1:10" ht="11.25">
      <c r="A96" s="69">
        <v>90</v>
      </c>
      <c r="B96" s="20">
        <v>400</v>
      </c>
      <c r="C96" s="20">
        <v>600</v>
      </c>
      <c r="D96" s="20">
        <v>1400</v>
      </c>
      <c r="E96" s="20">
        <f t="shared" si="7"/>
        <v>407.999999999999</v>
      </c>
      <c r="F96" s="20">
        <f t="shared" si="4"/>
        <v>740.999999999998</v>
      </c>
      <c r="G96" s="20">
        <f t="shared" si="5"/>
        <v>450</v>
      </c>
      <c r="H96" s="20">
        <f t="shared" si="6"/>
        <v>720</v>
      </c>
      <c r="I96" s="20">
        <v>800</v>
      </c>
      <c r="J96" s="20">
        <v>600</v>
      </c>
    </row>
    <row r="97" spans="1:10" ht="11.25">
      <c r="A97" s="69">
        <v>91</v>
      </c>
      <c r="B97" s="20">
        <v>400</v>
      </c>
      <c r="C97" s="20">
        <v>600</v>
      </c>
      <c r="D97" s="20">
        <v>1400</v>
      </c>
      <c r="E97" s="20">
        <f t="shared" si="7"/>
        <v>409.19999999999897</v>
      </c>
      <c r="F97" s="20">
        <f t="shared" si="4"/>
        <v>745.8999999999979</v>
      </c>
      <c r="G97" s="20">
        <f t="shared" si="5"/>
        <v>455</v>
      </c>
      <c r="H97" s="20">
        <f t="shared" si="6"/>
        <v>728</v>
      </c>
      <c r="I97" s="20">
        <v>800</v>
      </c>
      <c r="J97" s="20">
        <v>600</v>
      </c>
    </row>
    <row r="98" spans="1:10" ht="11.25">
      <c r="A98" s="69">
        <v>92</v>
      </c>
      <c r="B98" s="20">
        <v>400</v>
      </c>
      <c r="C98" s="20">
        <v>600</v>
      </c>
      <c r="D98" s="20">
        <v>1400</v>
      </c>
      <c r="E98" s="20">
        <f t="shared" si="7"/>
        <v>410.39999999999895</v>
      </c>
      <c r="F98" s="20">
        <f t="shared" si="4"/>
        <v>750.7999999999979</v>
      </c>
      <c r="G98" s="20">
        <f t="shared" si="5"/>
        <v>460</v>
      </c>
      <c r="H98" s="20">
        <f t="shared" si="6"/>
        <v>736</v>
      </c>
      <c r="I98" s="20">
        <v>800</v>
      </c>
      <c r="J98" s="20">
        <v>600</v>
      </c>
    </row>
    <row r="99" spans="1:10" ht="11.25">
      <c r="A99" s="69">
        <v>93</v>
      </c>
      <c r="B99" s="20">
        <v>400</v>
      </c>
      <c r="C99" s="20">
        <v>600</v>
      </c>
      <c r="D99" s="20">
        <v>1400</v>
      </c>
      <c r="E99" s="20">
        <f t="shared" si="7"/>
        <v>411.59999999999894</v>
      </c>
      <c r="F99" s="20">
        <f t="shared" si="4"/>
        <v>755.6999999999979</v>
      </c>
      <c r="G99" s="20">
        <f t="shared" si="5"/>
        <v>465</v>
      </c>
      <c r="H99" s="20">
        <f t="shared" si="6"/>
        <v>744</v>
      </c>
      <c r="I99" s="20">
        <v>800</v>
      </c>
      <c r="J99" s="20">
        <v>600</v>
      </c>
    </row>
    <row r="100" spans="1:10" ht="11.25">
      <c r="A100" s="69">
        <v>94</v>
      </c>
      <c r="B100" s="20">
        <v>400</v>
      </c>
      <c r="C100" s="20">
        <v>600</v>
      </c>
      <c r="D100" s="20">
        <v>1400</v>
      </c>
      <c r="E100" s="20">
        <f t="shared" si="7"/>
        <v>412.79999999999893</v>
      </c>
      <c r="F100" s="20">
        <f t="shared" si="4"/>
        <v>760.5999999999979</v>
      </c>
      <c r="G100" s="20">
        <f t="shared" si="5"/>
        <v>470</v>
      </c>
      <c r="H100" s="20">
        <f t="shared" si="6"/>
        <v>752</v>
      </c>
      <c r="I100" s="20">
        <v>800</v>
      </c>
      <c r="J100" s="20">
        <v>600</v>
      </c>
    </row>
    <row r="101" spans="1:10" ht="11.25">
      <c r="A101" s="69">
        <v>95</v>
      </c>
      <c r="B101" s="20">
        <v>400</v>
      </c>
      <c r="C101" s="20">
        <v>600</v>
      </c>
      <c r="D101" s="20">
        <v>1400</v>
      </c>
      <c r="E101" s="20">
        <f t="shared" si="7"/>
        <v>413.9999999999989</v>
      </c>
      <c r="F101" s="20">
        <f t="shared" si="4"/>
        <v>765.4999999999978</v>
      </c>
      <c r="G101" s="20">
        <f t="shared" si="5"/>
        <v>475</v>
      </c>
      <c r="H101" s="20">
        <f t="shared" si="6"/>
        <v>760</v>
      </c>
      <c r="I101" s="20">
        <v>800</v>
      </c>
      <c r="J101" s="20">
        <v>600</v>
      </c>
    </row>
    <row r="102" spans="1:10" ht="11.25">
      <c r="A102" s="69">
        <v>96</v>
      </c>
      <c r="B102" s="20">
        <v>400</v>
      </c>
      <c r="C102" s="20">
        <v>600</v>
      </c>
      <c r="D102" s="20">
        <v>1400</v>
      </c>
      <c r="E102" s="20">
        <f t="shared" si="7"/>
        <v>415.1999999999989</v>
      </c>
      <c r="F102" s="20">
        <f t="shared" si="4"/>
        <v>770.3999999999978</v>
      </c>
      <c r="G102" s="20">
        <f t="shared" si="5"/>
        <v>480</v>
      </c>
      <c r="H102" s="20">
        <f t="shared" si="6"/>
        <v>768</v>
      </c>
      <c r="I102" s="20">
        <v>800</v>
      </c>
      <c r="J102" s="20">
        <v>600</v>
      </c>
    </row>
    <row r="103" spans="1:10" ht="11.25">
      <c r="A103" s="69">
        <v>97</v>
      </c>
      <c r="B103" s="20">
        <v>400</v>
      </c>
      <c r="C103" s="20">
        <v>600</v>
      </c>
      <c r="D103" s="20">
        <v>1400</v>
      </c>
      <c r="E103" s="20">
        <f t="shared" si="7"/>
        <v>416.3999999999989</v>
      </c>
      <c r="F103" s="20">
        <f t="shared" si="4"/>
        <v>775.2999999999978</v>
      </c>
      <c r="G103" s="20">
        <f t="shared" si="5"/>
        <v>485</v>
      </c>
      <c r="H103" s="20">
        <f t="shared" si="6"/>
        <v>776</v>
      </c>
      <c r="I103" s="20">
        <v>800</v>
      </c>
      <c r="J103" s="20">
        <v>600</v>
      </c>
    </row>
    <row r="104" spans="1:10" ht="11.25">
      <c r="A104" s="69">
        <v>98</v>
      </c>
      <c r="B104" s="20">
        <v>400</v>
      </c>
      <c r="C104" s="20">
        <v>600</v>
      </c>
      <c r="D104" s="20">
        <v>1400</v>
      </c>
      <c r="E104" s="20">
        <f t="shared" si="7"/>
        <v>417.5999999999989</v>
      </c>
      <c r="F104" s="20">
        <f t="shared" si="4"/>
        <v>780.1999999999978</v>
      </c>
      <c r="G104" s="20">
        <f t="shared" si="5"/>
        <v>490</v>
      </c>
      <c r="H104" s="20">
        <f t="shared" si="6"/>
        <v>784</v>
      </c>
      <c r="I104" s="20">
        <v>800</v>
      </c>
      <c r="J104" s="20">
        <v>600</v>
      </c>
    </row>
    <row r="105" spans="1:10" ht="11.25">
      <c r="A105" s="69">
        <v>99</v>
      </c>
      <c r="B105" s="20">
        <v>400</v>
      </c>
      <c r="C105" s="20">
        <v>600</v>
      </c>
      <c r="D105" s="20">
        <v>1400</v>
      </c>
      <c r="E105" s="20">
        <f t="shared" si="7"/>
        <v>418.7999999999989</v>
      </c>
      <c r="F105" s="20">
        <f t="shared" si="4"/>
        <v>785.0999999999977</v>
      </c>
      <c r="G105" s="20">
        <f t="shared" si="5"/>
        <v>495</v>
      </c>
      <c r="H105" s="20">
        <f t="shared" si="6"/>
        <v>792</v>
      </c>
      <c r="I105" s="20">
        <v>800</v>
      </c>
      <c r="J105" s="20">
        <v>600</v>
      </c>
    </row>
    <row r="106" spans="1:10" ht="11.25">
      <c r="A106" s="69">
        <v>100</v>
      </c>
      <c r="B106" s="20">
        <v>400</v>
      </c>
      <c r="C106" s="20">
        <v>600</v>
      </c>
      <c r="D106" s="20">
        <v>1400</v>
      </c>
      <c r="E106" s="20">
        <f t="shared" si="7"/>
        <v>419.99999999999886</v>
      </c>
      <c r="F106" s="20">
        <f t="shared" si="4"/>
        <v>789.9999999999977</v>
      </c>
      <c r="G106" s="20">
        <f t="shared" si="5"/>
        <v>500</v>
      </c>
      <c r="H106" s="20">
        <f t="shared" si="6"/>
        <v>800</v>
      </c>
      <c r="I106" s="20">
        <v>800</v>
      </c>
      <c r="J106" s="20">
        <v>600</v>
      </c>
    </row>
    <row r="107" spans="1:10" ht="11.25">
      <c r="A107" s="69">
        <v>101</v>
      </c>
      <c r="B107" s="20">
        <v>400</v>
      </c>
      <c r="C107" s="20">
        <v>600</v>
      </c>
      <c r="D107" s="20">
        <v>1400</v>
      </c>
      <c r="E107" s="20">
        <f t="shared" si="7"/>
        <v>421.19999999999885</v>
      </c>
      <c r="F107" s="20">
        <f t="shared" si="4"/>
        <v>794.8999999999977</v>
      </c>
      <c r="G107" s="20">
        <f t="shared" si="5"/>
        <v>505</v>
      </c>
      <c r="H107" s="20">
        <f t="shared" si="6"/>
        <v>808</v>
      </c>
      <c r="I107" s="20">
        <v>900</v>
      </c>
      <c r="J107" s="20">
        <v>600</v>
      </c>
    </row>
    <row r="108" spans="1:10" ht="11.25">
      <c r="A108" s="69">
        <v>102</v>
      </c>
      <c r="B108" s="20">
        <v>400</v>
      </c>
      <c r="C108" s="20">
        <v>600</v>
      </c>
      <c r="D108" s="20">
        <v>1400</v>
      </c>
      <c r="E108" s="20">
        <f t="shared" si="7"/>
        <v>422.39999999999884</v>
      </c>
      <c r="F108" s="20">
        <f t="shared" si="4"/>
        <v>799.7999999999977</v>
      </c>
      <c r="G108" s="20">
        <f t="shared" si="5"/>
        <v>510</v>
      </c>
      <c r="H108" s="20">
        <f t="shared" si="6"/>
        <v>816</v>
      </c>
      <c r="I108" s="20">
        <v>900</v>
      </c>
      <c r="J108" s="20">
        <v>600</v>
      </c>
    </row>
    <row r="109" spans="1:10" ht="11.25">
      <c r="A109" s="69">
        <v>103</v>
      </c>
      <c r="B109" s="20">
        <v>400</v>
      </c>
      <c r="C109" s="20">
        <v>600</v>
      </c>
      <c r="D109" s="20">
        <v>1600</v>
      </c>
      <c r="E109" s="20">
        <f t="shared" si="7"/>
        <v>423.59999999999883</v>
      </c>
      <c r="F109" s="20">
        <f t="shared" si="4"/>
        <v>804.6999999999977</v>
      </c>
      <c r="G109" s="20">
        <f t="shared" si="5"/>
        <v>515</v>
      </c>
      <c r="H109" s="20">
        <f t="shared" si="6"/>
        <v>824</v>
      </c>
      <c r="I109" s="20">
        <v>900</v>
      </c>
      <c r="J109" s="20">
        <v>700</v>
      </c>
    </row>
    <row r="110" spans="1:10" ht="11.25">
      <c r="A110" s="69">
        <v>104</v>
      </c>
      <c r="B110" s="20">
        <v>400</v>
      </c>
      <c r="C110" s="20">
        <v>600</v>
      </c>
      <c r="D110" s="20">
        <v>1600</v>
      </c>
      <c r="E110" s="20">
        <f t="shared" si="7"/>
        <v>424.7999999999988</v>
      </c>
      <c r="F110" s="20">
        <f t="shared" si="4"/>
        <v>809.5999999999976</v>
      </c>
      <c r="G110" s="20">
        <f t="shared" si="5"/>
        <v>520</v>
      </c>
      <c r="H110" s="20">
        <f t="shared" si="6"/>
        <v>832</v>
      </c>
      <c r="I110" s="20">
        <v>900</v>
      </c>
      <c r="J110" s="20">
        <v>700</v>
      </c>
    </row>
    <row r="111" spans="1:10" ht="11.25">
      <c r="A111" s="69">
        <v>105</v>
      </c>
      <c r="B111" s="20">
        <v>400</v>
      </c>
      <c r="C111" s="20">
        <v>600</v>
      </c>
      <c r="D111" s="20">
        <v>1600</v>
      </c>
      <c r="E111" s="20">
        <f t="shared" si="7"/>
        <v>425.9999999999988</v>
      </c>
      <c r="F111" s="20">
        <f t="shared" si="4"/>
        <v>814.4999999999976</v>
      </c>
      <c r="G111" s="20">
        <f t="shared" si="5"/>
        <v>525</v>
      </c>
      <c r="H111" s="20">
        <f t="shared" si="6"/>
        <v>840</v>
      </c>
      <c r="I111" s="20">
        <v>900</v>
      </c>
      <c r="J111" s="20">
        <v>700</v>
      </c>
    </row>
    <row r="112" spans="1:10" ht="11.25">
      <c r="A112" s="69">
        <v>106</v>
      </c>
      <c r="B112" s="20">
        <v>400</v>
      </c>
      <c r="C112" s="20">
        <v>800</v>
      </c>
      <c r="D112" s="20">
        <v>1600</v>
      </c>
      <c r="E112" s="20">
        <f t="shared" si="7"/>
        <v>427.1999999999988</v>
      </c>
      <c r="F112" s="20">
        <f t="shared" si="4"/>
        <v>819.3999999999976</v>
      </c>
      <c r="G112" s="20">
        <f t="shared" si="5"/>
        <v>530</v>
      </c>
      <c r="H112" s="20">
        <f t="shared" si="6"/>
        <v>848</v>
      </c>
      <c r="I112" s="20">
        <v>900</v>
      </c>
      <c r="J112" s="20">
        <v>700</v>
      </c>
    </row>
    <row r="113" spans="1:10" ht="11.25">
      <c r="A113" s="69">
        <v>107</v>
      </c>
      <c r="B113" s="20">
        <v>400</v>
      </c>
      <c r="C113" s="20">
        <v>800</v>
      </c>
      <c r="D113" s="20">
        <v>1600</v>
      </c>
      <c r="E113" s="20">
        <f t="shared" si="7"/>
        <v>428.3999999999988</v>
      </c>
      <c r="F113" s="20">
        <f t="shared" si="4"/>
        <v>824.2999999999976</v>
      </c>
      <c r="G113" s="20">
        <f t="shared" si="5"/>
        <v>535</v>
      </c>
      <c r="H113" s="20">
        <f t="shared" si="6"/>
        <v>856</v>
      </c>
      <c r="I113" s="20">
        <v>900</v>
      </c>
      <c r="J113" s="20">
        <v>700</v>
      </c>
    </row>
    <row r="114" spans="1:10" ht="11.25">
      <c r="A114" s="69">
        <v>108</v>
      </c>
      <c r="B114" s="20">
        <v>400</v>
      </c>
      <c r="C114" s="20">
        <v>800</v>
      </c>
      <c r="D114" s="20">
        <v>1600</v>
      </c>
      <c r="E114" s="20">
        <f t="shared" si="7"/>
        <v>429.5999999999988</v>
      </c>
      <c r="F114" s="20">
        <f t="shared" si="4"/>
        <v>829.1999999999975</v>
      </c>
      <c r="G114" s="20">
        <f t="shared" si="5"/>
        <v>540</v>
      </c>
      <c r="H114" s="20">
        <f t="shared" si="6"/>
        <v>864</v>
      </c>
      <c r="I114" s="20">
        <v>900</v>
      </c>
      <c r="J114" s="20">
        <v>700</v>
      </c>
    </row>
    <row r="115" spans="1:10" ht="11.25">
      <c r="A115" s="69">
        <v>109</v>
      </c>
      <c r="B115" s="20">
        <v>600</v>
      </c>
      <c r="C115" s="20">
        <v>800</v>
      </c>
      <c r="D115" s="20">
        <v>1600</v>
      </c>
      <c r="E115" s="20">
        <f t="shared" si="7"/>
        <v>430.79999999999876</v>
      </c>
      <c r="F115" s="20">
        <f t="shared" si="4"/>
        <v>834.0999999999975</v>
      </c>
      <c r="G115" s="20">
        <f t="shared" si="5"/>
        <v>545</v>
      </c>
      <c r="H115" s="20">
        <f t="shared" si="6"/>
        <v>872</v>
      </c>
      <c r="I115" s="20">
        <v>900</v>
      </c>
      <c r="J115" s="20">
        <v>700</v>
      </c>
    </row>
    <row r="116" spans="1:10" ht="11.25">
      <c r="A116" s="69">
        <v>110</v>
      </c>
      <c r="B116" s="20">
        <v>600</v>
      </c>
      <c r="C116" s="20">
        <v>800</v>
      </c>
      <c r="D116" s="20">
        <v>1600</v>
      </c>
      <c r="E116" s="20">
        <f t="shared" si="7"/>
        <v>431.99999999999875</v>
      </c>
      <c r="F116" s="20">
        <f t="shared" si="4"/>
        <v>838.9999999999975</v>
      </c>
      <c r="G116" s="20">
        <f t="shared" si="5"/>
        <v>550</v>
      </c>
      <c r="H116" s="20">
        <f t="shared" si="6"/>
        <v>880</v>
      </c>
      <c r="I116" s="20">
        <v>900</v>
      </c>
      <c r="J116" s="20">
        <v>700</v>
      </c>
    </row>
    <row r="117" spans="1:10" ht="11.25">
      <c r="A117" s="69">
        <v>111</v>
      </c>
      <c r="B117" s="20">
        <v>600</v>
      </c>
      <c r="C117" s="20">
        <v>800</v>
      </c>
      <c r="D117" s="20">
        <v>1600</v>
      </c>
      <c r="E117" s="20">
        <f t="shared" si="7"/>
        <v>433.19999999999874</v>
      </c>
      <c r="F117" s="20">
        <f t="shared" si="4"/>
        <v>843.8999999999975</v>
      </c>
      <c r="G117" s="20">
        <f t="shared" si="5"/>
        <v>555</v>
      </c>
      <c r="H117" s="20">
        <f t="shared" si="6"/>
        <v>888</v>
      </c>
      <c r="I117" s="20">
        <v>900</v>
      </c>
      <c r="J117" s="20">
        <v>700</v>
      </c>
    </row>
    <row r="118" spans="1:10" ht="11.25">
      <c r="A118" s="69">
        <v>112</v>
      </c>
      <c r="B118" s="20">
        <v>600</v>
      </c>
      <c r="C118" s="20">
        <v>800</v>
      </c>
      <c r="D118" s="20">
        <v>1600</v>
      </c>
      <c r="E118" s="20">
        <f t="shared" si="7"/>
        <v>434.3999999999987</v>
      </c>
      <c r="F118" s="20">
        <f t="shared" si="4"/>
        <v>848.7999999999975</v>
      </c>
      <c r="G118" s="20">
        <f t="shared" si="5"/>
        <v>560</v>
      </c>
      <c r="H118" s="20">
        <f t="shared" si="6"/>
        <v>896</v>
      </c>
      <c r="I118" s="20">
        <v>900</v>
      </c>
      <c r="J118" s="20">
        <v>700</v>
      </c>
    </row>
    <row r="119" spans="1:10" ht="11.25">
      <c r="A119" s="69">
        <v>113</v>
      </c>
      <c r="B119" s="20">
        <v>600</v>
      </c>
      <c r="C119" s="20">
        <v>800</v>
      </c>
      <c r="D119" s="20">
        <v>1600</v>
      </c>
      <c r="E119" s="20">
        <f t="shared" si="7"/>
        <v>435.5999999999987</v>
      </c>
      <c r="F119" s="20">
        <f t="shared" si="4"/>
        <v>853.6999999999974</v>
      </c>
      <c r="G119" s="20">
        <f t="shared" si="5"/>
        <v>565</v>
      </c>
      <c r="H119" s="20">
        <f t="shared" si="6"/>
        <v>904</v>
      </c>
      <c r="I119" s="20">
        <v>900</v>
      </c>
      <c r="J119" s="20">
        <v>700</v>
      </c>
    </row>
    <row r="120" spans="1:10" ht="11.25">
      <c r="A120" s="69">
        <v>114</v>
      </c>
      <c r="B120" s="20">
        <v>600</v>
      </c>
      <c r="C120" s="20">
        <v>800</v>
      </c>
      <c r="D120" s="20">
        <v>1600</v>
      </c>
      <c r="E120" s="20">
        <f t="shared" si="7"/>
        <v>436.7999999999987</v>
      </c>
      <c r="F120" s="20">
        <f t="shared" si="4"/>
        <v>858.5999999999974</v>
      </c>
      <c r="G120" s="20">
        <f t="shared" si="5"/>
        <v>570</v>
      </c>
      <c r="H120" s="20">
        <f t="shared" si="6"/>
        <v>912</v>
      </c>
      <c r="I120" s="20">
        <v>1000</v>
      </c>
      <c r="J120" s="20">
        <v>700</v>
      </c>
    </row>
    <row r="121" spans="1:10" ht="11.25">
      <c r="A121" s="69">
        <v>115</v>
      </c>
      <c r="B121" s="20">
        <v>600</v>
      </c>
      <c r="C121" s="20">
        <v>800</v>
      </c>
      <c r="D121" s="20">
        <v>1600</v>
      </c>
      <c r="E121" s="20">
        <f t="shared" si="7"/>
        <v>437.9999999999987</v>
      </c>
      <c r="F121" s="20">
        <f t="shared" si="4"/>
        <v>863.4999999999974</v>
      </c>
      <c r="G121" s="20">
        <f t="shared" si="5"/>
        <v>575</v>
      </c>
      <c r="H121" s="20">
        <f t="shared" si="6"/>
        <v>920</v>
      </c>
      <c r="I121" s="20">
        <v>1000</v>
      </c>
      <c r="J121" s="20">
        <v>700</v>
      </c>
    </row>
    <row r="122" spans="1:10" ht="11.25">
      <c r="A122" s="69">
        <v>116</v>
      </c>
      <c r="B122" s="20">
        <v>600</v>
      </c>
      <c r="C122" s="20">
        <v>800</v>
      </c>
      <c r="D122" s="20">
        <v>1600</v>
      </c>
      <c r="E122" s="20">
        <f t="shared" si="7"/>
        <v>439.1999999999987</v>
      </c>
      <c r="F122" s="20">
        <f t="shared" si="4"/>
        <v>868.3999999999974</v>
      </c>
      <c r="G122" s="20">
        <f t="shared" si="5"/>
        <v>580</v>
      </c>
      <c r="H122" s="20">
        <f t="shared" si="6"/>
        <v>928</v>
      </c>
      <c r="I122" s="20">
        <v>1000</v>
      </c>
      <c r="J122" s="20">
        <v>700</v>
      </c>
    </row>
    <row r="123" spans="1:10" ht="11.25">
      <c r="A123" s="69">
        <v>117</v>
      </c>
      <c r="B123" s="20">
        <v>600</v>
      </c>
      <c r="C123" s="20">
        <v>800</v>
      </c>
      <c r="D123" s="20">
        <v>1600</v>
      </c>
      <c r="E123" s="20">
        <f t="shared" si="7"/>
        <v>440.39999999999867</v>
      </c>
      <c r="F123" s="20">
        <f t="shared" si="4"/>
        <v>873.2999999999973</v>
      </c>
      <c r="G123" s="20">
        <f t="shared" si="5"/>
        <v>585</v>
      </c>
      <c r="H123" s="20">
        <f t="shared" si="6"/>
        <v>936</v>
      </c>
      <c r="I123" s="20">
        <v>1000</v>
      </c>
      <c r="J123" s="20">
        <v>700</v>
      </c>
    </row>
    <row r="124" spans="1:10" ht="11.25">
      <c r="A124" s="69">
        <v>118</v>
      </c>
      <c r="B124" s="20">
        <v>600</v>
      </c>
      <c r="C124" s="20">
        <v>800</v>
      </c>
      <c r="D124" s="20">
        <v>1600</v>
      </c>
      <c r="E124" s="20">
        <f t="shared" si="7"/>
        <v>441.59999999999866</v>
      </c>
      <c r="F124" s="20">
        <f t="shared" si="4"/>
        <v>878.1999999999973</v>
      </c>
      <c r="G124" s="20">
        <f t="shared" si="5"/>
        <v>590</v>
      </c>
      <c r="H124" s="20">
        <f t="shared" si="6"/>
        <v>944</v>
      </c>
      <c r="I124" s="20">
        <v>1000</v>
      </c>
      <c r="J124" s="20">
        <v>700</v>
      </c>
    </row>
    <row r="125" spans="1:10" ht="11.25">
      <c r="A125" s="69">
        <v>119</v>
      </c>
      <c r="B125" s="20">
        <v>600</v>
      </c>
      <c r="C125" s="20">
        <v>800</v>
      </c>
      <c r="D125" s="20">
        <v>1800</v>
      </c>
      <c r="E125" s="20">
        <f t="shared" si="7"/>
        <v>442.79999999999865</v>
      </c>
      <c r="F125" s="20">
        <f t="shared" si="4"/>
        <v>883.0999999999973</v>
      </c>
      <c r="G125" s="20">
        <f t="shared" si="5"/>
        <v>595</v>
      </c>
      <c r="H125" s="20">
        <f t="shared" si="6"/>
        <v>952</v>
      </c>
      <c r="I125" s="20">
        <v>1000</v>
      </c>
      <c r="J125" s="20">
        <v>700</v>
      </c>
    </row>
    <row r="126" spans="1:9" ht="11.25">
      <c r="A126" s="69">
        <v>120</v>
      </c>
      <c r="B126" s="20">
        <v>600</v>
      </c>
      <c r="C126" s="20">
        <v>800</v>
      </c>
      <c r="D126" s="20">
        <v>1800</v>
      </c>
      <c r="E126" s="20">
        <f t="shared" si="7"/>
        <v>443.99999999999864</v>
      </c>
      <c r="F126" s="20">
        <f t="shared" si="4"/>
        <v>887.9999999999973</v>
      </c>
      <c r="G126" s="20">
        <f t="shared" si="5"/>
        <v>600</v>
      </c>
      <c r="H126" s="20">
        <f t="shared" si="6"/>
        <v>960</v>
      </c>
      <c r="I126" s="20">
        <v>1000</v>
      </c>
    </row>
    <row r="127" spans="1:9" ht="11.25">
      <c r="A127" s="69">
        <v>121</v>
      </c>
      <c r="B127" s="20">
        <v>600</v>
      </c>
      <c r="C127" s="20">
        <v>800</v>
      </c>
      <c r="D127" s="20">
        <v>1800</v>
      </c>
      <c r="E127" s="20">
        <f t="shared" si="7"/>
        <v>445.1999999999986</v>
      </c>
      <c r="F127" s="20">
        <f t="shared" si="4"/>
        <v>892.8999999999972</v>
      </c>
      <c r="G127" s="20">
        <f t="shared" si="5"/>
        <v>605</v>
      </c>
      <c r="H127" s="20">
        <f t="shared" si="6"/>
        <v>968</v>
      </c>
      <c r="I127" s="20">
        <v>1000</v>
      </c>
    </row>
    <row r="128" spans="1:9" ht="11.25">
      <c r="A128" s="69">
        <v>122</v>
      </c>
      <c r="B128" s="20">
        <v>600</v>
      </c>
      <c r="C128" s="20">
        <v>800</v>
      </c>
      <c r="D128" s="20">
        <v>1800</v>
      </c>
      <c r="E128" s="20">
        <f t="shared" si="7"/>
        <v>446.3999999999986</v>
      </c>
      <c r="F128" s="20">
        <f t="shared" si="4"/>
        <v>897.7999999999972</v>
      </c>
      <c r="G128" s="20">
        <f t="shared" si="5"/>
        <v>610</v>
      </c>
      <c r="H128" s="20">
        <f t="shared" si="6"/>
        <v>976</v>
      </c>
      <c r="I128" s="20">
        <v>1000</v>
      </c>
    </row>
    <row r="129" spans="1:9" ht="11.25">
      <c r="A129" s="69">
        <v>123</v>
      </c>
      <c r="B129" s="20">
        <v>600</v>
      </c>
      <c r="C129" s="20">
        <v>800</v>
      </c>
      <c r="D129" s="20">
        <v>1800</v>
      </c>
      <c r="E129" s="20">
        <f t="shared" si="7"/>
        <v>447.5999999999986</v>
      </c>
      <c r="F129" s="20">
        <f t="shared" si="4"/>
        <v>902.6999999999972</v>
      </c>
      <c r="G129" s="20">
        <f t="shared" si="5"/>
        <v>615</v>
      </c>
      <c r="H129" s="20">
        <f t="shared" si="6"/>
        <v>984</v>
      </c>
      <c r="I129" s="20">
        <v>1000</v>
      </c>
    </row>
    <row r="130" spans="1:9" ht="11.25">
      <c r="A130" s="69">
        <v>124</v>
      </c>
      <c r="B130" s="20">
        <v>600</v>
      </c>
      <c r="C130" s="20">
        <v>800</v>
      </c>
      <c r="D130" s="20">
        <v>1800</v>
      </c>
      <c r="E130" s="20">
        <f t="shared" si="7"/>
        <v>448.7999999999986</v>
      </c>
      <c r="F130" s="20">
        <f t="shared" si="4"/>
        <v>907.5999999999972</v>
      </c>
      <c r="G130" s="20">
        <f t="shared" si="5"/>
        <v>620</v>
      </c>
      <c r="H130" s="20">
        <f t="shared" si="6"/>
        <v>992</v>
      </c>
      <c r="I130" s="20">
        <v>1000</v>
      </c>
    </row>
    <row r="131" spans="1:9" ht="11.25">
      <c r="A131" s="69">
        <v>125</v>
      </c>
      <c r="B131" s="20">
        <v>600</v>
      </c>
      <c r="C131" s="20">
        <v>800</v>
      </c>
      <c r="D131" s="20">
        <v>1800</v>
      </c>
      <c r="E131" s="20">
        <f t="shared" si="7"/>
        <v>449.9999999999986</v>
      </c>
      <c r="F131" s="20">
        <f t="shared" si="4"/>
        <v>912.4999999999972</v>
      </c>
      <c r="G131" s="20">
        <f t="shared" si="5"/>
        <v>625</v>
      </c>
      <c r="H131" s="20">
        <f t="shared" si="6"/>
        <v>1000</v>
      </c>
      <c r="I131" s="20">
        <v>1000</v>
      </c>
    </row>
    <row r="132" spans="1:9" ht="11.25">
      <c r="A132" s="69">
        <v>126</v>
      </c>
      <c r="B132" s="20">
        <v>600</v>
      </c>
      <c r="C132" s="20">
        <v>800</v>
      </c>
      <c r="D132" s="20">
        <v>1800</v>
      </c>
      <c r="E132" s="20">
        <f t="shared" si="7"/>
        <v>451.19999999999857</v>
      </c>
      <c r="F132" s="20">
        <f t="shared" si="4"/>
        <v>917.3999999999971</v>
      </c>
      <c r="G132" s="20">
        <f t="shared" si="5"/>
        <v>630</v>
      </c>
      <c r="H132" s="20">
        <f t="shared" si="6"/>
        <v>1008</v>
      </c>
      <c r="I132" s="20">
        <v>1000</v>
      </c>
    </row>
    <row r="133" spans="1:9" ht="11.25">
      <c r="A133" s="69">
        <v>127</v>
      </c>
      <c r="B133" s="20">
        <v>600</v>
      </c>
      <c r="C133" s="20">
        <v>800</v>
      </c>
      <c r="D133" s="20">
        <v>1800</v>
      </c>
      <c r="E133" s="20">
        <f t="shared" si="7"/>
        <v>452.39999999999856</v>
      </c>
      <c r="F133" s="20">
        <f t="shared" si="4"/>
        <v>922.2999999999971</v>
      </c>
      <c r="G133" s="20">
        <f t="shared" si="5"/>
        <v>635</v>
      </c>
      <c r="H133" s="20">
        <f t="shared" si="6"/>
        <v>1016</v>
      </c>
      <c r="I133" s="20">
        <v>1100</v>
      </c>
    </row>
    <row r="134" spans="1:9" ht="11.25">
      <c r="A134" s="69">
        <v>128</v>
      </c>
      <c r="B134" s="20">
        <v>600</v>
      </c>
      <c r="C134" s="20">
        <v>800</v>
      </c>
      <c r="D134" s="20">
        <v>1800</v>
      </c>
      <c r="E134" s="20">
        <f t="shared" si="7"/>
        <v>453.59999999999854</v>
      </c>
      <c r="F134" s="20">
        <f t="shared" si="4"/>
        <v>927.1999999999971</v>
      </c>
      <c r="G134" s="20">
        <f t="shared" si="5"/>
        <v>640</v>
      </c>
      <c r="H134" s="20">
        <f t="shared" si="6"/>
        <v>1024</v>
      </c>
      <c r="I134" s="20">
        <v>1100</v>
      </c>
    </row>
    <row r="135" spans="1:9" ht="11.25">
      <c r="A135" s="69">
        <v>129</v>
      </c>
      <c r="B135" s="20">
        <v>600</v>
      </c>
      <c r="C135" s="20">
        <v>800</v>
      </c>
      <c r="D135" s="20">
        <v>1800</v>
      </c>
      <c r="E135" s="20">
        <f t="shared" si="7"/>
        <v>454.79999999999853</v>
      </c>
      <c r="F135" s="20">
        <f t="shared" si="4"/>
        <v>932.0999999999971</v>
      </c>
      <c r="G135" s="20">
        <f t="shared" si="5"/>
        <v>645</v>
      </c>
      <c r="H135" s="20">
        <f t="shared" si="6"/>
        <v>1032</v>
      </c>
      <c r="I135" s="20">
        <v>1100</v>
      </c>
    </row>
    <row r="136" spans="1:9" ht="11.25">
      <c r="A136" s="69">
        <v>130</v>
      </c>
      <c r="B136" s="20">
        <v>600</v>
      </c>
      <c r="C136" s="20">
        <v>800</v>
      </c>
      <c r="D136" s="20">
        <v>1800</v>
      </c>
      <c r="E136" s="20">
        <f t="shared" si="7"/>
        <v>455.9999999999985</v>
      </c>
      <c r="F136" s="20">
        <f aca="true" t="shared" si="8" ref="F136:F199">F135+4.9</f>
        <v>936.999999999997</v>
      </c>
      <c r="G136" s="20">
        <f aca="true" t="shared" si="9" ref="G136:G199">G135+5</f>
        <v>650</v>
      </c>
      <c r="H136" s="20">
        <f aca="true" t="shared" si="10" ref="H136:H199">H135+8</f>
        <v>1040</v>
      </c>
      <c r="I136" s="20">
        <v>1100</v>
      </c>
    </row>
    <row r="137" spans="1:9" ht="11.25">
      <c r="A137" s="69">
        <v>131</v>
      </c>
      <c r="B137" s="20">
        <v>600</v>
      </c>
      <c r="C137" s="20">
        <v>800</v>
      </c>
      <c r="D137" s="20">
        <v>1800</v>
      </c>
      <c r="E137" s="20">
        <f aca="true" t="shared" si="11" ref="E137:E200">E136+1.2</f>
        <v>457.1999999999985</v>
      </c>
      <c r="F137" s="20">
        <f t="shared" si="8"/>
        <v>941.899999999997</v>
      </c>
      <c r="G137" s="20">
        <f t="shared" si="9"/>
        <v>655</v>
      </c>
      <c r="H137" s="20">
        <f t="shared" si="10"/>
        <v>1048</v>
      </c>
      <c r="I137" s="20">
        <v>1100</v>
      </c>
    </row>
    <row r="138" spans="1:9" ht="11.25">
      <c r="A138" s="69">
        <v>132</v>
      </c>
      <c r="B138" s="20">
        <v>600</v>
      </c>
      <c r="C138" s="20">
        <v>800</v>
      </c>
      <c r="D138" s="20">
        <v>1800</v>
      </c>
      <c r="E138" s="20">
        <f t="shared" si="11"/>
        <v>458.3999999999985</v>
      </c>
      <c r="F138" s="20">
        <f t="shared" si="8"/>
        <v>946.799999999997</v>
      </c>
      <c r="G138" s="20">
        <f t="shared" si="9"/>
        <v>660</v>
      </c>
      <c r="H138" s="20">
        <f t="shared" si="10"/>
        <v>1056</v>
      </c>
      <c r="I138" s="20">
        <v>1100</v>
      </c>
    </row>
    <row r="139" spans="1:9" ht="11.25">
      <c r="A139" s="69">
        <v>133</v>
      </c>
      <c r="B139" s="20">
        <v>600</v>
      </c>
      <c r="C139" s="20">
        <v>800</v>
      </c>
      <c r="D139" s="20">
        <v>1800</v>
      </c>
      <c r="E139" s="20">
        <f t="shared" si="11"/>
        <v>459.5999999999985</v>
      </c>
      <c r="F139" s="20">
        <f t="shared" si="8"/>
        <v>951.699999999997</v>
      </c>
      <c r="G139" s="20">
        <f t="shared" si="9"/>
        <v>665</v>
      </c>
      <c r="H139" s="20">
        <f t="shared" si="10"/>
        <v>1064</v>
      </c>
      <c r="I139" s="20">
        <v>1100</v>
      </c>
    </row>
    <row r="140" spans="1:9" ht="11.25">
      <c r="A140" s="69">
        <v>134</v>
      </c>
      <c r="B140" s="20">
        <v>600</v>
      </c>
      <c r="C140" s="20">
        <v>800</v>
      </c>
      <c r="D140" s="20">
        <v>1800</v>
      </c>
      <c r="E140" s="20">
        <f t="shared" si="11"/>
        <v>460.7999999999985</v>
      </c>
      <c r="F140" s="20">
        <f t="shared" si="8"/>
        <v>956.599999999997</v>
      </c>
      <c r="G140" s="20">
        <f t="shared" si="9"/>
        <v>670</v>
      </c>
      <c r="H140" s="20">
        <f t="shared" si="10"/>
        <v>1072</v>
      </c>
      <c r="I140" s="20">
        <v>1100</v>
      </c>
    </row>
    <row r="141" spans="1:9" ht="11.25">
      <c r="A141" s="69">
        <v>135</v>
      </c>
      <c r="B141" s="20">
        <v>600</v>
      </c>
      <c r="C141" s="20">
        <v>800</v>
      </c>
      <c r="D141" s="20">
        <v>1800</v>
      </c>
      <c r="E141" s="20">
        <f t="shared" si="11"/>
        <v>461.99999999999847</v>
      </c>
      <c r="F141" s="20">
        <f t="shared" si="8"/>
        <v>961.4999999999969</v>
      </c>
      <c r="G141" s="20">
        <f t="shared" si="9"/>
        <v>675</v>
      </c>
      <c r="H141" s="20">
        <f t="shared" si="10"/>
        <v>1080</v>
      </c>
      <c r="I141" s="20">
        <v>1100</v>
      </c>
    </row>
    <row r="142" spans="1:9" ht="11.25">
      <c r="A142" s="69">
        <v>136</v>
      </c>
      <c r="B142" s="20">
        <v>600</v>
      </c>
      <c r="C142" s="20">
        <v>800</v>
      </c>
      <c r="D142" s="20">
        <v>2000</v>
      </c>
      <c r="E142" s="20">
        <f t="shared" si="11"/>
        <v>463.19999999999845</v>
      </c>
      <c r="F142" s="20">
        <f t="shared" si="8"/>
        <v>966.3999999999969</v>
      </c>
      <c r="G142" s="20">
        <f t="shared" si="9"/>
        <v>680</v>
      </c>
      <c r="H142" s="20">
        <f t="shared" si="10"/>
        <v>1088</v>
      </c>
      <c r="I142" s="20">
        <v>1100</v>
      </c>
    </row>
    <row r="143" spans="1:9" ht="11.25">
      <c r="A143" s="69">
        <v>137</v>
      </c>
      <c r="B143" s="20">
        <v>600</v>
      </c>
      <c r="C143" s="20">
        <v>800</v>
      </c>
      <c r="D143" s="20">
        <v>2000</v>
      </c>
      <c r="E143" s="20">
        <f t="shared" si="11"/>
        <v>464.39999999999844</v>
      </c>
      <c r="F143" s="20">
        <f t="shared" si="8"/>
        <v>971.2999999999969</v>
      </c>
      <c r="G143" s="20">
        <f t="shared" si="9"/>
        <v>685</v>
      </c>
      <c r="H143" s="20">
        <f t="shared" si="10"/>
        <v>1096</v>
      </c>
      <c r="I143" s="20">
        <v>1100</v>
      </c>
    </row>
    <row r="144" spans="1:9" ht="11.25">
      <c r="A144" s="69">
        <v>138</v>
      </c>
      <c r="B144" s="20">
        <v>600</v>
      </c>
      <c r="C144" s="20">
        <v>800</v>
      </c>
      <c r="D144" s="20">
        <v>2000</v>
      </c>
      <c r="E144" s="20">
        <f t="shared" si="11"/>
        <v>465.59999999999843</v>
      </c>
      <c r="F144" s="20">
        <f t="shared" si="8"/>
        <v>976.1999999999969</v>
      </c>
      <c r="G144" s="20">
        <f t="shared" si="9"/>
        <v>690</v>
      </c>
      <c r="H144" s="20">
        <f t="shared" si="10"/>
        <v>1104</v>
      </c>
      <c r="I144" s="20">
        <v>1100</v>
      </c>
    </row>
    <row r="145" spans="1:9" ht="11.25">
      <c r="A145" s="69">
        <v>139</v>
      </c>
      <c r="B145" s="20">
        <v>600</v>
      </c>
      <c r="C145" s="20">
        <v>800</v>
      </c>
      <c r="D145" s="20">
        <v>2000</v>
      </c>
      <c r="E145" s="20">
        <f t="shared" si="11"/>
        <v>466.7999999999984</v>
      </c>
      <c r="F145" s="20">
        <f t="shared" si="8"/>
        <v>981.0999999999968</v>
      </c>
      <c r="G145" s="20">
        <f t="shared" si="9"/>
        <v>695</v>
      </c>
      <c r="H145" s="20">
        <f t="shared" si="10"/>
        <v>1112</v>
      </c>
      <c r="I145" s="20">
        <v>1100</v>
      </c>
    </row>
    <row r="146" spans="1:9" ht="11.25">
      <c r="A146" s="69">
        <v>140</v>
      </c>
      <c r="B146" s="20">
        <v>600</v>
      </c>
      <c r="C146" s="20">
        <v>800</v>
      </c>
      <c r="D146" s="20">
        <v>2000</v>
      </c>
      <c r="E146" s="20">
        <f t="shared" si="11"/>
        <v>467.9999999999984</v>
      </c>
      <c r="F146" s="20">
        <f t="shared" si="8"/>
        <v>985.9999999999968</v>
      </c>
      <c r="G146" s="20">
        <f t="shared" si="9"/>
        <v>700</v>
      </c>
      <c r="H146" s="20">
        <f t="shared" si="10"/>
        <v>1120</v>
      </c>
      <c r="I146" s="20">
        <v>1200</v>
      </c>
    </row>
    <row r="147" spans="1:9" ht="11.25">
      <c r="A147" s="69">
        <v>141</v>
      </c>
      <c r="B147" s="20">
        <v>600</v>
      </c>
      <c r="C147" s="20">
        <v>800</v>
      </c>
      <c r="D147" s="20">
        <v>2000</v>
      </c>
      <c r="E147" s="20">
        <f t="shared" si="11"/>
        <v>469.1999999999984</v>
      </c>
      <c r="F147" s="20">
        <f t="shared" si="8"/>
        <v>990.8999999999968</v>
      </c>
      <c r="G147" s="20">
        <f t="shared" si="9"/>
        <v>705</v>
      </c>
      <c r="H147" s="20">
        <f t="shared" si="10"/>
        <v>1128</v>
      </c>
      <c r="I147" s="20">
        <v>1200</v>
      </c>
    </row>
    <row r="148" spans="1:9" ht="11.25">
      <c r="A148" s="69">
        <v>142</v>
      </c>
      <c r="B148" s="20">
        <v>600</v>
      </c>
      <c r="C148" s="20">
        <v>800</v>
      </c>
      <c r="D148" s="20">
        <v>2000</v>
      </c>
      <c r="E148" s="20">
        <f t="shared" si="11"/>
        <v>470.3999999999984</v>
      </c>
      <c r="F148" s="20">
        <f t="shared" si="8"/>
        <v>995.7999999999968</v>
      </c>
      <c r="G148" s="20">
        <f t="shared" si="9"/>
        <v>710</v>
      </c>
      <c r="H148" s="20">
        <f t="shared" si="10"/>
        <v>1136</v>
      </c>
      <c r="I148" s="20">
        <v>1200</v>
      </c>
    </row>
    <row r="149" spans="1:9" ht="11.25">
      <c r="A149" s="69">
        <v>143</v>
      </c>
      <c r="B149" s="20">
        <v>600</v>
      </c>
      <c r="C149" s="20">
        <v>800</v>
      </c>
      <c r="D149" s="20">
        <v>2000</v>
      </c>
      <c r="E149" s="20">
        <f t="shared" si="11"/>
        <v>471.5999999999984</v>
      </c>
      <c r="F149" s="20">
        <f t="shared" si="8"/>
        <v>1000.6999999999967</v>
      </c>
      <c r="G149" s="20">
        <f t="shared" si="9"/>
        <v>715</v>
      </c>
      <c r="H149" s="20">
        <f t="shared" si="10"/>
        <v>1144</v>
      </c>
      <c r="I149" s="20">
        <v>1200</v>
      </c>
    </row>
    <row r="150" spans="1:9" ht="11.25">
      <c r="A150" s="69">
        <v>144</v>
      </c>
      <c r="B150" s="20">
        <v>600</v>
      </c>
      <c r="C150" s="20">
        <v>800</v>
      </c>
      <c r="D150" s="20">
        <v>2000</v>
      </c>
      <c r="E150" s="20">
        <f t="shared" si="11"/>
        <v>472.79999999999836</v>
      </c>
      <c r="F150" s="20">
        <f t="shared" si="8"/>
        <v>1005.5999999999967</v>
      </c>
      <c r="G150" s="20">
        <f t="shared" si="9"/>
        <v>720</v>
      </c>
      <c r="H150" s="20">
        <f t="shared" si="10"/>
        <v>1152</v>
      </c>
      <c r="I150" s="20">
        <v>1200</v>
      </c>
    </row>
    <row r="151" spans="1:9" ht="11.25">
      <c r="A151" s="69">
        <v>145</v>
      </c>
      <c r="B151" s="20">
        <v>600</v>
      </c>
      <c r="C151" s="20">
        <v>800</v>
      </c>
      <c r="D151" s="20">
        <v>2000</v>
      </c>
      <c r="E151" s="20">
        <f t="shared" si="11"/>
        <v>473.99999999999835</v>
      </c>
      <c r="F151" s="20">
        <f t="shared" si="8"/>
        <v>1010.4999999999967</v>
      </c>
      <c r="G151" s="20">
        <f t="shared" si="9"/>
        <v>725</v>
      </c>
      <c r="H151" s="20">
        <f t="shared" si="10"/>
        <v>1160</v>
      </c>
      <c r="I151" s="20">
        <v>1200</v>
      </c>
    </row>
    <row r="152" spans="1:9" ht="11.25">
      <c r="A152" s="69">
        <v>146</v>
      </c>
      <c r="B152" s="20">
        <v>600</v>
      </c>
      <c r="C152" s="20">
        <v>800</v>
      </c>
      <c r="D152" s="20">
        <v>2000</v>
      </c>
      <c r="E152" s="20">
        <f t="shared" si="11"/>
        <v>475.19999999999834</v>
      </c>
      <c r="F152" s="20">
        <f t="shared" si="8"/>
        <v>1015.3999999999967</v>
      </c>
      <c r="G152" s="20">
        <f t="shared" si="9"/>
        <v>730</v>
      </c>
      <c r="H152" s="20">
        <f t="shared" si="10"/>
        <v>1168</v>
      </c>
      <c r="I152" s="20">
        <v>1200</v>
      </c>
    </row>
    <row r="153" spans="1:9" ht="11.25">
      <c r="A153" s="69">
        <v>147</v>
      </c>
      <c r="B153" s="20">
        <v>600</v>
      </c>
      <c r="C153" s="20">
        <v>800</v>
      </c>
      <c r="D153" s="20">
        <v>2000</v>
      </c>
      <c r="E153" s="20">
        <f t="shared" si="11"/>
        <v>476.39999999999833</v>
      </c>
      <c r="F153" s="20">
        <f t="shared" si="8"/>
        <v>1020.2999999999967</v>
      </c>
      <c r="G153" s="20">
        <f t="shared" si="9"/>
        <v>735</v>
      </c>
      <c r="H153" s="20">
        <f t="shared" si="10"/>
        <v>1176</v>
      </c>
      <c r="I153" s="20">
        <v>1200</v>
      </c>
    </row>
    <row r="154" spans="1:9" ht="11.25">
      <c r="A154" s="69">
        <v>148</v>
      </c>
      <c r="B154" s="20">
        <v>600</v>
      </c>
      <c r="C154" s="20">
        <v>800</v>
      </c>
      <c r="D154" s="20">
        <v>2000</v>
      </c>
      <c r="E154" s="20">
        <f t="shared" si="11"/>
        <v>477.5999999999983</v>
      </c>
      <c r="F154" s="20">
        <f t="shared" si="8"/>
        <v>1025.1999999999966</v>
      </c>
      <c r="G154" s="20">
        <f t="shared" si="9"/>
        <v>740</v>
      </c>
      <c r="H154" s="20">
        <f t="shared" si="10"/>
        <v>1184</v>
      </c>
      <c r="I154" s="20">
        <v>1200</v>
      </c>
    </row>
    <row r="155" spans="1:9" ht="11.25">
      <c r="A155" s="69">
        <v>149</v>
      </c>
      <c r="B155" s="20">
        <v>600</v>
      </c>
      <c r="C155" s="20">
        <v>800</v>
      </c>
      <c r="D155" s="20">
        <v>2000</v>
      </c>
      <c r="E155" s="20">
        <f t="shared" si="11"/>
        <v>478.7999999999983</v>
      </c>
      <c r="F155" s="20">
        <f t="shared" si="8"/>
        <v>1030.0999999999967</v>
      </c>
      <c r="G155" s="20">
        <f t="shared" si="9"/>
        <v>745</v>
      </c>
      <c r="H155" s="20">
        <f t="shared" si="10"/>
        <v>1192</v>
      </c>
      <c r="I155" s="20">
        <v>1200</v>
      </c>
    </row>
    <row r="156" spans="1:9" ht="11.25">
      <c r="A156" s="69">
        <v>150</v>
      </c>
      <c r="B156" s="20">
        <v>600</v>
      </c>
      <c r="C156" s="20">
        <v>800</v>
      </c>
      <c r="D156" s="20">
        <v>2000</v>
      </c>
      <c r="E156" s="20">
        <f t="shared" si="11"/>
        <v>479.9999999999983</v>
      </c>
      <c r="F156" s="20">
        <f t="shared" si="8"/>
        <v>1034.9999999999968</v>
      </c>
      <c r="G156" s="20">
        <f t="shared" si="9"/>
        <v>750</v>
      </c>
      <c r="H156" s="20">
        <f t="shared" si="10"/>
        <v>1200</v>
      </c>
      <c r="I156" s="20">
        <v>1200</v>
      </c>
    </row>
    <row r="157" spans="1:9" ht="11.25">
      <c r="A157" s="69">
        <v>151</v>
      </c>
      <c r="B157" s="20">
        <v>600</v>
      </c>
      <c r="C157" s="20">
        <v>800</v>
      </c>
      <c r="D157" s="20">
        <v>2000</v>
      </c>
      <c r="E157" s="20">
        <f t="shared" si="11"/>
        <v>481.1999999999983</v>
      </c>
      <c r="F157" s="20">
        <f t="shared" si="8"/>
        <v>1039.899999999997</v>
      </c>
      <c r="G157" s="20">
        <f t="shared" si="9"/>
        <v>755</v>
      </c>
      <c r="H157" s="20">
        <f t="shared" si="10"/>
        <v>1208</v>
      </c>
      <c r="I157" s="20">
        <v>1200</v>
      </c>
    </row>
    <row r="158" spans="1:9" ht="11.25">
      <c r="A158" s="69">
        <v>152</v>
      </c>
      <c r="B158" s="20">
        <v>600</v>
      </c>
      <c r="C158" s="20">
        <v>800</v>
      </c>
      <c r="D158" s="20">
        <v>2000</v>
      </c>
      <c r="E158" s="20">
        <f t="shared" si="11"/>
        <v>482.3999999999983</v>
      </c>
      <c r="F158" s="20">
        <f t="shared" si="8"/>
        <v>1044.799999999997</v>
      </c>
      <c r="G158" s="20">
        <f t="shared" si="9"/>
        <v>760</v>
      </c>
      <c r="H158" s="20">
        <f t="shared" si="10"/>
        <v>1216</v>
      </c>
      <c r="I158" s="20">
        <v>1300</v>
      </c>
    </row>
    <row r="159" spans="1:9" ht="11.25">
      <c r="A159" s="69">
        <v>153</v>
      </c>
      <c r="B159" s="20">
        <v>600</v>
      </c>
      <c r="C159" s="20">
        <v>800</v>
      </c>
      <c r="D159" s="20">
        <v>2200</v>
      </c>
      <c r="E159" s="20">
        <f t="shared" si="11"/>
        <v>483.59999999999826</v>
      </c>
      <c r="F159" s="20">
        <f t="shared" si="8"/>
        <v>1049.699999999997</v>
      </c>
      <c r="G159" s="20">
        <f t="shared" si="9"/>
        <v>765</v>
      </c>
      <c r="H159" s="20">
        <f t="shared" si="10"/>
        <v>1224</v>
      </c>
      <c r="I159" s="20">
        <v>1300</v>
      </c>
    </row>
    <row r="160" spans="1:9" ht="11.25">
      <c r="A160" s="69">
        <v>154</v>
      </c>
      <c r="B160" s="20">
        <v>600</v>
      </c>
      <c r="C160" s="20">
        <v>800</v>
      </c>
      <c r="D160" s="20">
        <v>2200</v>
      </c>
      <c r="E160" s="20">
        <f t="shared" si="11"/>
        <v>484.79999999999825</v>
      </c>
      <c r="F160" s="20">
        <f t="shared" si="8"/>
        <v>1054.5999999999972</v>
      </c>
      <c r="G160" s="20">
        <f t="shared" si="9"/>
        <v>770</v>
      </c>
      <c r="H160" s="20">
        <f t="shared" si="10"/>
        <v>1232</v>
      </c>
      <c r="I160" s="20">
        <v>1300</v>
      </c>
    </row>
    <row r="161" spans="1:9" ht="11.25">
      <c r="A161" s="69">
        <v>155</v>
      </c>
      <c r="B161" s="20">
        <v>600</v>
      </c>
      <c r="C161" s="20">
        <v>800</v>
      </c>
      <c r="D161" s="20">
        <v>2200</v>
      </c>
      <c r="E161" s="20">
        <f t="shared" si="11"/>
        <v>485.99999999999824</v>
      </c>
      <c r="F161" s="20">
        <f t="shared" si="8"/>
        <v>1059.4999999999973</v>
      </c>
      <c r="G161" s="20">
        <f t="shared" si="9"/>
        <v>775</v>
      </c>
      <c r="H161" s="20">
        <f t="shared" si="10"/>
        <v>1240</v>
      </c>
      <c r="I161" s="20">
        <v>1300</v>
      </c>
    </row>
    <row r="162" spans="1:9" ht="11.25">
      <c r="A162" s="69">
        <v>156</v>
      </c>
      <c r="B162" s="20">
        <v>600</v>
      </c>
      <c r="C162" s="20">
        <v>800</v>
      </c>
      <c r="D162" s="20">
        <v>2200</v>
      </c>
      <c r="E162" s="20">
        <f t="shared" si="11"/>
        <v>487.1999999999982</v>
      </c>
      <c r="F162" s="20">
        <f t="shared" si="8"/>
        <v>1064.3999999999974</v>
      </c>
      <c r="G162" s="20">
        <f t="shared" si="9"/>
        <v>780</v>
      </c>
      <c r="H162" s="20">
        <f t="shared" si="10"/>
        <v>1248</v>
      </c>
      <c r="I162" s="20">
        <v>1300</v>
      </c>
    </row>
    <row r="163" spans="1:9" ht="11.25">
      <c r="A163" s="69">
        <v>157</v>
      </c>
      <c r="B163" s="20">
        <v>600</v>
      </c>
      <c r="C163" s="20">
        <v>1000</v>
      </c>
      <c r="D163" s="20">
        <v>2200</v>
      </c>
      <c r="E163" s="20">
        <f t="shared" si="11"/>
        <v>488.3999999999982</v>
      </c>
      <c r="F163" s="20">
        <f t="shared" si="8"/>
        <v>1069.2999999999975</v>
      </c>
      <c r="G163" s="20">
        <f t="shared" si="9"/>
        <v>785</v>
      </c>
      <c r="H163" s="20">
        <f t="shared" si="10"/>
        <v>1256</v>
      </c>
      <c r="I163" s="20">
        <v>1300</v>
      </c>
    </row>
    <row r="164" spans="1:9" ht="11.25">
      <c r="A164" s="69">
        <v>158</v>
      </c>
      <c r="B164" s="20">
        <v>600</v>
      </c>
      <c r="C164" s="20">
        <v>1000</v>
      </c>
      <c r="D164" s="20">
        <v>2200</v>
      </c>
      <c r="E164" s="20">
        <f t="shared" si="11"/>
        <v>489.5999999999982</v>
      </c>
      <c r="F164" s="20">
        <f t="shared" si="8"/>
        <v>1074.1999999999975</v>
      </c>
      <c r="G164" s="20">
        <f t="shared" si="9"/>
        <v>790</v>
      </c>
      <c r="H164" s="20">
        <f t="shared" si="10"/>
        <v>1264</v>
      </c>
      <c r="I164" s="20">
        <v>1300</v>
      </c>
    </row>
    <row r="165" spans="1:9" ht="11.25">
      <c r="A165" s="69">
        <v>159</v>
      </c>
      <c r="B165" s="20">
        <v>600</v>
      </c>
      <c r="C165" s="20">
        <v>1000</v>
      </c>
      <c r="D165" s="20">
        <v>2200</v>
      </c>
      <c r="E165" s="20">
        <f t="shared" si="11"/>
        <v>490.7999999999982</v>
      </c>
      <c r="F165" s="20">
        <f t="shared" si="8"/>
        <v>1079.0999999999976</v>
      </c>
      <c r="G165" s="20">
        <f t="shared" si="9"/>
        <v>795</v>
      </c>
      <c r="H165" s="20">
        <f t="shared" si="10"/>
        <v>1272</v>
      </c>
      <c r="I165" s="20">
        <v>1300</v>
      </c>
    </row>
    <row r="166" spans="1:9" ht="11.25">
      <c r="A166" s="69">
        <v>160</v>
      </c>
      <c r="B166" s="20">
        <v>600</v>
      </c>
      <c r="C166" s="20">
        <v>1000</v>
      </c>
      <c r="D166" s="20">
        <v>2200</v>
      </c>
      <c r="E166" s="20">
        <f t="shared" si="11"/>
        <v>491.9999999999982</v>
      </c>
      <c r="F166" s="20">
        <f t="shared" si="8"/>
        <v>1083.9999999999977</v>
      </c>
      <c r="G166" s="20">
        <f t="shared" si="9"/>
        <v>800</v>
      </c>
      <c r="H166" s="20">
        <f t="shared" si="10"/>
        <v>1280</v>
      </c>
      <c r="I166" s="20">
        <v>1300</v>
      </c>
    </row>
    <row r="167" spans="1:9" ht="11.25">
      <c r="A167" s="69">
        <v>161</v>
      </c>
      <c r="B167" s="20">
        <v>600</v>
      </c>
      <c r="C167" s="20">
        <v>1000</v>
      </c>
      <c r="D167" s="20">
        <v>2200</v>
      </c>
      <c r="E167" s="20">
        <f t="shared" si="11"/>
        <v>493.19999999999817</v>
      </c>
      <c r="F167" s="20">
        <f t="shared" si="8"/>
        <v>1088.8999999999978</v>
      </c>
      <c r="G167" s="20">
        <f t="shared" si="9"/>
        <v>805</v>
      </c>
      <c r="H167" s="20">
        <f t="shared" si="10"/>
        <v>1288</v>
      </c>
      <c r="I167" s="20">
        <v>1300</v>
      </c>
    </row>
    <row r="168" spans="1:9" ht="11.25">
      <c r="A168" s="69">
        <v>162</v>
      </c>
      <c r="B168" s="20">
        <v>600</v>
      </c>
      <c r="C168" s="20">
        <v>1000</v>
      </c>
      <c r="D168" s="20">
        <v>2200</v>
      </c>
      <c r="E168" s="20">
        <f t="shared" si="11"/>
        <v>494.39999999999816</v>
      </c>
      <c r="F168" s="20">
        <f t="shared" si="8"/>
        <v>1093.799999999998</v>
      </c>
      <c r="G168" s="20">
        <f t="shared" si="9"/>
        <v>810</v>
      </c>
      <c r="H168" s="20">
        <f t="shared" si="10"/>
        <v>1296</v>
      </c>
      <c r="I168" s="20">
        <v>1300</v>
      </c>
    </row>
    <row r="169" spans="1:9" ht="11.25">
      <c r="A169" s="69">
        <v>163</v>
      </c>
      <c r="B169" s="20">
        <v>600</v>
      </c>
      <c r="C169" s="20">
        <v>1000</v>
      </c>
      <c r="D169" s="20">
        <v>2200</v>
      </c>
      <c r="E169" s="20">
        <f t="shared" si="11"/>
        <v>495.59999999999815</v>
      </c>
      <c r="F169" s="20">
        <f t="shared" si="8"/>
        <v>1098.699999999998</v>
      </c>
      <c r="G169" s="20">
        <f t="shared" si="9"/>
        <v>815</v>
      </c>
      <c r="H169" s="20">
        <f t="shared" si="10"/>
        <v>1304</v>
      </c>
      <c r="I169" s="20">
        <v>1300</v>
      </c>
    </row>
    <row r="170" spans="1:9" ht="11.25">
      <c r="A170" s="69">
        <v>164</v>
      </c>
      <c r="B170" s="20">
        <v>600</v>
      </c>
      <c r="C170" s="20">
        <v>1000</v>
      </c>
      <c r="D170" s="20">
        <v>2200</v>
      </c>
      <c r="E170" s="20">
        <f t="shared" si="11"/>
        <v>496.79999999999814</v>
      </c>
      <c r="F170" s="20">
        <f t="shared" si="8"/>
        <v>1103.599999999998</v>
      </c>
      <c r="G170" s="20">
        <f t="shared" si="9"/>
        <v>820</v>
      </c>
      <c r="H170" s="20">
        <f t="shared" si="10"/>
        <v>1312</v>
      </c>
      <c r="I170" s="20">
        <v>1300</v>
      </c>
    </row>
    <row r="171" spans="1:9" ht="11.25">
      <c r="A171" s="69">
        <v>165</v>
      </c>
      <c r="B171" s="20">
        <v>600</v>
      </c>
      <c r="C171" s="20">
        <v>1000</v>
      </c>
      <c r="D171" s="20">
        <v>2200</v>
      </c>
      <c r="E171" s="20">
        <f t="shared" si="11"/>
        <v>497.9999999999981</v>
      </c>
      <c r="F171" s="20">
        <f t="shared" si="8"/>
        <v>1108.4999999999982</v>
      </c>
      <c r="G171" s="20">
        <f t="shared" si="9"/>
        <v>825</v>
      </c>
      <c r="H171" s="20">
        <f t="shared" si="10"/>
        <v>1320</v>
      </c>
      <c r="I171" s="20">
        <v>1400</v>
      </c>
    </row>
    <row r="172" spans="1:9" ht="11.25">
      <c r="A172" s="69">
        <v>166</v>
      </c>
      <c r="B172" s="20">
        <v>600</v>
      </c>
      <c r="C172" s="20">
        <v>1000</v>
      </c>
      <c r="D172" s="20">
        <v>2200</v>
      </c>
      <c r="E172" s="20">
        <f t="shared" si="11"/>
        <v>499.1999999999981</v>
      </c>
      <c r="F172" s="20">
        <f t="shared" si="8"/>
        <v>1113.3999999999983</v>
      </c>
      <c r="G172" s="20">
        <f t="shared" si="9"/>
        <v>830</v>
      </c>
      <c r="H172" s="20">
        <f t="shared" si="10"/>
        <v>1328</v>
      </c>
      <c r="I172" s="20">
        <v>1400</v>
      </c>
    </row>
    <row r="173" spans="1:9" ht="11.25">
      <c r="A173" s="69">
        <v>167</v>
      </c>
      <c r="B173" s="20">
        <v>600</v>
      </c>
      <c r="C173" s="20">
        <v>1000</v>
      </c>
      <c r="D173" s="20">
        <v>2200</v>
      </c>
      <c r="E173" s="20">
        <f t="shared" si="11"/>
        <v>500.3999999999981</v>
      </c>
      <c r="F173" s="20">
        <f t="shared" si="8"/>
        <v>1118.2999999999984</v>
      </c>
      <c r="G173" s="20">
        <f t="shared" si="9"/>
        <v>835</v>
      </c>
      <c r="H173" s="20">
        <f t="shared" si="10"/>
        <v>1336</v>
      </c>
      <c r="I173" s="20">
        <v>1400</v>
      </c>
    </row>
    <row r="174" spans="1:9" ht="11.25">
      <c r="A174" s="69">
        <v>168</v>
      </c>
      <c r="B174" s="20">
        <v>600</v>
      </c>
      <c r="C174" s="20">
        <v>1000</v>
      </c>
      <c r="D174" s="20">
        <v>2200</v>
      </c>
      <c r="E174" s="20">
        <f t="shared" si="11"/>
        <v>501.5999999999981</v>
      </c>
      <c r="F174" s="20">
        <f t="shared" si="8"/>
        <v>1123.1999999999985</v>
      </c>
      <c r="G174" s="20">
        <f t="shared" si="9"/>
        <v>840</v>
      </c>
      <c r="H174" s="20">
        <f t="shared" si="10"/>
        <v>1344</v>
      </c>
      <c r="I174" s="20">
        <v>1400</v>
      </c>
    </row>
    <row r="175" spans="1:9" ht="11.25">
      <c r="A175" s="69">
        <v>169</v>
      </c>
      <c r="B175" s="20">
        <v>600</v>
      </c>
      <c r="C175" s="20">
        <v>1000</v>
      </c>
      <c r="D175" s="20">
        <v>2200</v>
      </c>
      <c r="E175" s="20">
        <f t="shared" si="11"/>
        <v>502.7999999999981</v>
      </c>
      <c r="F175" s="20">
        <f t="shared" si="8"/>
        <v>1128.0999999999985</v>
      </c>
      <c r="G175" s="20">
        <f t="shared" si="9"/>
        <v>845</v>
      </c>
      <c r="H175" s="20">
        <f t="shared" si="10"/>
        <v>1352</v>
      </c>
      <c r="I175" s="20">
        <v>1400</v>
      </c>
    </row>
    <row r="176" spans="1:9" ht="11.25">
      <c r="A176" s="69">
        <v>170</v>
      </c>
      <c r="B176" s="20">
        <v>600</v>
      </c>
      <c r="C176" s="20">
        <v>1000</v>
      </c>
      <c r="D176" s="20">
        <v>2400</v>
      </c>
      <c r="E176" s="20">
        <f t="shared" si="11"/>
        <v>503.99999999999807</v>
      </c>
      <c r="F176" s="20">
        <f t="shared" si="8"/>
        <v>1132.9999999999986</v>
      </c>
      <c r="G176" s="20">
        <f t="shared" si="9"/>
        <v>850</v>
      </c>
      <c r="H176" s="20">
        <f t="shared" si="10"/>
        <v>1360</v>
      </c>
      <c r="I176" s="20">
        <v>1400</v>
      </c>
    </row>
    <row r="177" spans="1:9" ht="11.25">
      <c r="A177" s="69">
        <v>171</v>
      </c>
      <c r="B177" s="20">
        <v>600</v>
      </c>
      <c r="C177" s="20">
        <v>1000</v>
      </c>
      <c r="D177" s="20">
        <v>2400</v>
      </c>
      <c r="E177" s="20">
        <f t="shared" si="11"/>
        <v>505.19999999999806</v>
      </c>
      <c r="F177" s="20">
        <f t="shared" si="8"/>
        <v>1137.8999999999987</v>
      </c>
      <c r="G177" s="20">
        <f t="shared" si="9"/>
        <v>855</v>
      </c>
      <c r="H177" s="20">
        <f t="shared" si="10"/>
        <v>1368</v>
      </c>
      <c r="I177" s="20">
        <v>1400</v>
      </c>
    </row>
    <row r="178" spans="1:9" ht="11.25">
      <c r="A178" s="69">
        <v>172</v>
      </c>
      <c r="B178" s="20">
        <v>600</v>
      </c>
      <c r="C178" s="20">
        <v>1000</v>
      </c>
      <c r="D178" s="20">
        <v>2400</v>
      </c>
      <c r="E178" s="20">
        <f t="shared" si="11"/>
        <v>506.39999999999804</v>
      </c>
      <c r="F178" s="20">
        <f t="shared" si="8"/>
        <v>1142.7999999999988</v>
      </c>
      <c r="G178" s="20">
        <f t="shared" si="9"/>
        <v>860</v>
      </c>
      <c r="H178" s="20">
        <f t="shared" si="10"/>
        <v>1376</v>
      </c>
      <c r="I178" s="20">
        <v>1400</v>
      </c>
    </row>
    <row r="179" spans="1:9" ht="11.25">
      <c r="A179" s="69">
        <v>173</v>
      </c>
      <c r="B179" s="20">
        <v>600</v>
      </c>
      <c r="C179" s="20">
        <v>1000</v>
      </c>
      <c r="D179" s="20">
        <v>2400</v>
      </c>
      <c r="E179" s="20">
        <f t="shared" si="11"/>
        <v>507.59999999999803</v>
      </c>
      <c r="F179" s="20">
        <f t="shared" si="8"/>
        <v>1147.699999999999</v>
      </c>
      <c r="G179" s="20">
        <f t="shared" si="9"/>
        <v>865</v>
      </c>
      <c r="H179" s="20">
        <f t="shared" si="10"/>
        <v>1384</v>
      </c>
      <c r="I179" s="20">
        <v>1400</v>
      </c>
    </row>
    <row r="180" spans="1:9" ht="11.25">
      <c r="A180" s="69">
        <v>174</v>
      </c>
      <c r="B180" s="20">
        <v>600</v>
      </c>
      <c r="C180" s="20">
        <v>1000</v>
      </c>
      <c r="D180" s="20">
        <v>2400</v>
      </c>
      <c r="E180" s="20">
        <f t="shared" si="11"/>
        <v>508.799999999998</v>
      </c>
      <c r="F180" s="20">
        <f t="shared" si="8"/>
        <v>1152.599999999999</v>
      </c>
      <c r="G180" s="20">
        <f t="shared" si="9"/>
        <v>870</v>
      </c>
      <c r="H180" s="20">
        <f t="shared" si="10"/>
        <v>1392</v>
      </c>
      <c r="I180" s="20">
        <v>1400</v>
      </c>
    </row>
    <row r="181" spans="1:9" ht="11.25">
      <c r="A181" s="69">
        <v>175</v>
      </c>
      <c r="B181" s="20">
        <v>600</v>
      </c>
      <c r="C181" s="20">
        <v>1000</v>
      </c>
      <c r="D181" s="20">
        <v>2400</v>
      </c>
      <c r="E181" s="20">
        <f t="shared" si="11"/>
        <v>509.999999999998</v>
      </c>
      <c r="F181" s="20">
        <f t="shared" si="8"/>
        <v>1157.499999999999</v>
      </c>
      <c r="G181" s="20">
        <f t="shared" si="9"/>
        <v>875</v>
      </c>
      <c r="H181" s="20">
        <f t="shared" si="10"/>
        <v>1400</v>
      </c>
      <c r="I181" s="20">
        <v>1400</v>
      </c>
    </row>
    <row r="182" spans="1:9" ht="11.25">
      <c r="A182" s="69">
        <v>176</v>
      </c>
      <c r="B182" s="20">
        <v>600</v>
      </c>
      <c r="C182" s="20">
        <v>1000</v>
      </c>
      <c r="D182" s="20">
        <v>2400</v>
      </c>
      <c r="E182" s="20">
        <f t="shared" si="11"/>
        <v>511.199999999998</v>
      </c>
      <c r="F182" s="20">
        <f t="shared" si="8"/>
        <v>1162.3999999999992</v>
      </c>
      <c r="G182" s="20">
        <f t="shared" si="9"/>
        <v>880</v>
      </c>
      <c r="H182" s="20">
        <f t="shared" si="10"/>
        <v>1408</v>
      </c>
      <c r="I182" s="20">
        <v>1400</v>
      </c>
    </row>
    <row r="183" spans="1:9" ht="11.25">
      <c r="A183" s="69">
        <v>177</v>
      </c>
      <c r="B183" s="20">
        <v>600</v>
      </c>
      <c r="C183" s="20">
        <v>1000</v>
      </c>
      <c r="D183" s="20">
        <v>2400</v>
      </c>
      <c r="E183" s="20">
        <f t="shared" si="11"/>
        <v>512.399999999998</v>
      </c>
      <c r="F183" s="20">
        <f t="shared" si="8"/>
        <v>1167.2999999999993</v>
      </c>
      <c r="G183" s="20">
        <f t="shared" si="9"/>
        <v>885</v>
      </c>
      <c r="H183" s="20">
        <f t="shared" si="10"/>
        <v>1416</v>
      </c>
      <c r="I183" s="20">
        <v>1400</v>
      </c>
    </row>
    <row r="184" spans="1:9" ht="11.25">
      <c r="A184" s="69">
        <v>178</v>
      </c>
      <c r="B184" s="20">
        <v>600</v>
      </c>
      <c r="C184" s="20">
        <v>1000</v>
      </c>
      <c r="D184" s="20">
        <v>2400</v>
      </c>
      <c r="E184" s="20">
        <f t="shared" si="11"/>
        <v>513.5999999999981</v>
      </c>
      <c r="F184" s="20">
        <f t="shared" si="8"/>
        <v>1172.1999999999994</v>
      </c>
      <c r="G184" s="20">
        <f t="shared" si="9"/>
        <v>890</v>
      </c>
      <c r="H184" s="20">
        <f t="shared" si="10"/>
        <v>1424</v>
      </c>
      <c r="I184" s="20">
        <v>1500</v>
      </c>
    </row>
    <row r="185" spans="1:9" ht="11.25">
      <c r="A185" s="69">
        <v>179</v>
      </c>
      <c r="B185" s="20">
        <v>600</v>
      </c>
      <c r="C185" s="20">
        <v>1000</v>
      </c>
      <c r="D185" s="20">
        <v>2400</v>
      </c>
      <c r="E185" s="20">
        <f t="shared" si="11"/>
        <v>514.7999999999981</v>
      </c>
      <c r="F185" s="20">
        <f t="shared" si="8"/>
        <v>1177.0999999999995</v>
      </c>
      <c r="G185" s="20">
        <f t="shared" si="9"/>
        <v>895</v>
      </c>
      <c r="H185" s="20">
        <f t="shared" si="10"/>
        <v>1432</v>
      </c>
      <c r="I185" s="20">
        <v>1500</v>
      </c>
    </row>
    <row r="186" spans="1:9" ht="11.25">
      <c r="A186" s="69">
        <v>180</v>
      </c>
      <c r="B186" s="20">
        <v>600</v>
      </c>
      <c r="C186" s="20">
        <v>1000</v>
      </c>
      <c r="D186" s="20">
        <v>2400</v>
      </c>
      <c r="E186" s="20">
        <f t="shared" si="11"/>
        <v>515.9999999999982</v>
      </c>
      <c r="F186" s="20">
        <f t="shared" si="8"/>
        <v>1181.9999999999995</v>
      </c>
      <c r="G186" s="20">
        <f t="shared" si="9"/>
        <v>900</v>
      </c>
      <c r="H186" s="20">
        <f t="shared" si="10"/>
        <v>1440</v>
      </c>
      <c r="I186" s="20">
        <v>1500</v>
      </c>
    </row>
    <row r="187" spans="1:9" ht="11.25">
      <c r="A187" s="69">
        <v>181</v>
      </c>
      <c r="B187" s="20">
        <v>600</v>
      </c>
      <c r="C187" s="20">
        <v>1000</v>
      </c>
      <c r="D187" s="20">
        <v>2400</v>
      </c>
      <c r="E187" s="20">
        <f t="shared" si="11"/>
        <v>517.1999999999982</v>
      </c>
      <c r="F187" s="20">
        <f t="shared" si="8"/>
        <v>1186.8999999999996</v>
      </c>
      <c r="G187" s="20">
        <f t="shared" si="9"/>
        <v>905</v>
      </c>
      <c r="H187" s="20">
        <f t="shared" si="10"/>
        <v>1448</v>
      </c>
      <c r="I187" s="20">
        <v>1500</v>
      </c>
    </row>
    <row r="188" spans="1:9" ht="11.25">
      <c r="A188" s="69">
        <v>182</v>
      </c>
      <c r="B188" s="20">
        <v>600</v>
      </c>
      <c r="C188" s="20">
        <v>1000</v>
      </c>
      <c r="D188" s="20">
        <v>2400</v>
      </c>
      <c r="E188" s="20">
        <f t="shared" si="11"/>
        <v>518.3999999999983</v>
      </c>
      <c r="F188" s="20">
        <f t="shared" si="8"/>
        <v>1191.7999999999997</v>
      </c>
      <c r="G188" s="20">
        <f t="shared" si="9"/>
        <v>910</v>
      </c>
      <c r="H188" s="20">
        <f t="shared" si="10"/>
        <v>1456</v>
      </c>
      <c r="I188" s="20">
        <v>1500</v>
      </c>
    </row>
    <row r="189" spans="1:9" ht="11.25">
      <c r="A189" s="69">
        <v>183</v>
      </c>
      <c r="B189" s="20">
        <v>600</v>
      </c>
      <c r="C189" s="20">
        <v>1000</v>
      </c>
      <c r="D189" s="20">
        <v>2400</v>
      </c>
      <c r="E189" s="20">
        <f t="shared" si="11"/>
        <v>519.5999999999983</v>
      </c>
      <c r="F189" s="20">
        <f t="shared" si="8"/>
        <v>1196.6999999999998</v>
      </c>
      <c r="G189" s="20">
        <f t="shared" si="9"/>
        <v>915</v>
      </c>
      <c r="H189" s="20">
        <f t="shared" si="10"/>
        <v>1464</v>
      </c>
      <c r="I189" s="20">
        <v>1500</v>
      </c>
    </row>
    <row r="190" spans="1:9" ht="11.25">
      <c r="A190" s="69">
        <v>184</v>
      </c>
      <c r="B190" s="20">
        <v>600</v>
      </c>
      <c r="C190" s="20">
        <v>1000</v>
      </c>
      <c r="D190" s="20">
        <v>2400</v>
      </c>
      <c r="E190" s="20">
        <f t="shared" si="11"/>
        <v>520.7999999999984</v>
      </c>
      <c r="F190" s="20">
        <f t="shared" si="8"/>
        <v>1201.6</v>
      </c>
      <c r="G190" s="20">
        <f t="shared" si="9"/>
        <v>920</v>
      </c>
      <c r="H190" s="20">
        <f t="shared" si="10"/>
        <v>1472</v>
      </c>
      <c r="I190" s="20">
        <v>1500</v>
      </c>
    </row>
    <row r="191" spans="1:9" ht="11.25">
      <c r="A191" s="69">
        <v>185</v>
      </c>
      <c r="B191" s="20">
        <v>600</v>
      </c>
      <c r="C191" s="20">
        <v>1000</v>
      </c>
      <c r="D191" s="20">
        <v>2400</v>
      </c>
      <c r="E191" s="20">
        <f t="shared" si="11"/>
        <v>521.9999999999984</v>
      </c>
      <c r="F191" s="20">
        <f t="shared" si="8"/>
        <v>1206.5</v>
      </c>
      <c r="G191" s="20">
        <f t="shared" si="9"/>
        <v>925</v>
      </c>
      <c r="H191" s="20">
        <f t="shared" si="10"/>
        <v>1480</v>
      </c>
      <c r="I191" s="20">
        <v>1500</v>
      </c>
    </row>
    <row r="192" spans="1:9" ht="11.25">
      <c r="A192" s="69">
        <v>186</v>
      </c>
      <c r="B192" s="20">
        <v>600</v>
      </c>
      <c r="C192" s="20">
        <v>1000</v>
      </c>
      <c r="D192" s="20">
        <v>2400</v>
      </c>
      <c r="E192" s="20">
        <f t="shared" si="11"/>
        <v>523.1999999999985</v>
      </c>
      <c r="F192" s="20">
        <f t="shared" si="8"/>
        <v>1211.4</v>
      </c>
      <c r="G192" s="20">
        <f t="shared" si="9"/>
        <v>930</v>
      </c>
      <c r="H192" s="20">
        <f t="shared" si="10"/>
        <v>1488</v>
      </c>
      <c r="I192" s="20">
        <v>1500</v>
      </c>
    </row>
    <row r="193" spans="1:9" ht="11.25">
      <c r="A193" s="69">
        <v>187</v>
      </c>
      <c r="B193" s="20">
        <v>600</v>
      </c>
      <c r="C193" s="20">
        <v>1000</v>
      </c>
      <c r="D193" s="20">
        <v>2600</v>
      </c>
      <c r="E193" s="20">
        <f t="shared" si="11"/>
        <v>524.3999999999985</v>
      </c>
      <c r="F193" s="20">
        <f t="shared" si="8"/>
        <v>1216.3000000000002</v>
      </c>
      <c r="G193" s="20">
        <f t="shared" si="9"/>
        <v>935</v>
      </c>
      <c r="H193" s="20">
        <f t="shared" si="10"/>
        <v>1496</v>
      </c>
      <c r="I193" s="20">
        <v>1500</v>
      </c>
    </row>
    <row r="194" spans="1:9" ht="11.25">
      <c r="A194" s="69">
        <v>188</v>
      </c>
      <c r="B194" s="20">
        <v>600</v>
      </c>
      <c r="C194" s="20">
        <v>1000</v>
      </c>
      <c r="D194" s="20">
        <v>2600</v>
      </c>
      <c r="E194" s="20">
        <f t="shared" si="11"/>
        <v>525.5999999999985</v>
      </c>
      <c r="F194" s="20">
        <f t="shared" si="8"/>
        <v>1221.2000000000003</v>
      </c>
      <c r="G194" s="20">
        <f t="shared" si="9"/>
        <v>940</v>
      </c>
      <c r="H194" s="20">
        <f t="shared" si="10"/>
        <v>1504</v>
      </c>
      <c r="I194" s="20">
        <v>1500</v>
      </c>
    </row>
    <row r="195" spans="1:9" ht="11.25">
      <c r="A195" s="69">
        <v>189</v>
      </c>
      <c r="B195" s="20">
        <v>600</v>
      </c>
      <c r="C195" s="20">
        <v>1000</v>
      </c>
      <c r="D195" s="20">
        <v>2600</v>
      </c>
      <c r="E195" s="20">
        <f t="shared" si="11"/>
        <v>526.7999999999986</v>
      </c>
      <c r="F195" s="20">
        <f t="shared" si="8"/>
        <v>1226.1000000000004</v>
      </c>
      <c r="G195" s="20">
        <f t="shared" si="9"/>
        <v>945</v>
      </c>
      <c r="H195" s="20">
        <f t="shared" si="10"/>
        <v>1512</v>
      </c>
      <c r="I195" s="20">
        <v>1500</v>
      </c>
    </row>
    <row r="196" spans="1:9" ht="11.25">
      <c r="A196" s="69">
        <v>190</v>
      </c>
      <c r="B196" s="20">
        <v>600</v>
      </c>
      <c r="C196" s="20">
        <v>1000</v>
      </c>
      <c r="D196" s="20">
        <v>2600</v>
      </c>
      <c r="E196" s="20">
        <f t="shared" si="11"/>
        <v>527.9999999999986</v>
      </c>
      <c r="F196" s="20">
        <f t="shared" si="8"/>
        <v>1231.0000000000005</v>
      </c>
      <c r="G196" s="20">
        <f t="shared" si="9"/>
        <v>950</v>
      </c>
      <c r="H196" s="20">
        <f t="shared" si="10"/>
        <v>1520</v>
      </c>
      <c r="I196" s="20">
        <v>1600</v>
      </c>
    </row>
    <row r="197" spans="1:9" ht="11.25">
      <c r="A197" s="69">
        <v>191</v>
      </c>
      <c r="B197" s="20">
        <v>600</v>
      </c>
      <c r="C197" s="20">
        <v>1000</v>
      </c>
      <c r="D197" s="20">
        <v>2600</v>
      </c>
      <c r="E197" s="20">
        <f t="shared" si="11"/>
        <v>529.1999999999987</v>
      </c>
      <c r="F197" s="20">
        <f t="shared" si="8"/>
        <v>1235.9000000000005</v>
      </c>
      <c r="G197" s="20">
        <f t="shared" si="9"/>
        <v>955</v>
      </c>
      <c r="H197" s="20">
        <f t="shared" si="10"/>
        <v>1528</v>
      </c>
      <c r="I197" s="20">
        <v>1600</v>
      </c>
    </row>
    <row r="198" spans="1:9" ht="11.25">
      <c r="A198" s="69">
        <v>192</v>
      </c>
      <c r="B198" s="20">
        <v>600</v>
      </c>
      <c r="C198" s="20">
        <v>1000</v>
      </c>
      <c r="D198" s="20">
        <v>2600</v>
      </c>
      <c r="E198" s="20">
        <f t="shared" si="11"/>
        <v>530.3999999999987</v>
      </c>
      <c r="F198" s="20">
        <f t="shared" si="8"/>
        <v>1240.8000000000006</v>
      </c>
      <c r="G198" s="20">
        <f t="shared" si="9"/>
        <v>960</v>
      </c>
      <c r="H198" s="20">
        <f t="shared" si="10"/>
        <v>1536</v>
      </c>
      <c r="I198" s="20">
        <v>1600</v>
      </c>
    </row>
    <row r="199" spans="1:9" ht="11.25">
      <c r="A199" s="69">
        <v>193</v>
      </c>
      <c r="B199" s="20">
        <v>600</v>
      </c>
      <c r="C199" s="20">
        <v>1000</v>
      </c>
      <c r="D199" s="20">
        <v>2600</v>
      </c>
      <c r="E199" s="20">
        <f t="shared" si="11"/>
        <v>531.5999999999988</v>
      </c>
      <c r="F199" s="20">
        <f t="shared" si="8"/>
        <v>1245.7000000000007</v>
      </c>
      <c r="G199" s="20">
        <f t="shared" si="9"/>
        <v>965</v>
      </c>
      <c r="H199" s="20">
        <f t="shared" si="10"/>
        <v>1544</v>
      </c>
      <c r="I199" s="20">
        <v>1600</v>
      </c>
    </row>
    <row r="200" spans="1:9" ht="11.25">
      <c r="A200" s="69">
        <v>194</v>
      </c>
      <c r="B200" s="20">
        <v>600</v>
      </c>
      <c r="C200" s="20">
        <v>1000</v>
      </c>
      <c r="D200" s="20">
        <v>2600</v>
      </c>
      <c r="E200" s="20">
        <f t="shared" si="11"/>
        <v>532.7999999999988</v>
      </c>
      <c r="F200" s="20">
        <f aca="true" t="shared" si="12" ref="F200:F263">F199+4.9</f>
        <v>1250.6000000000008</v>
      </c>
      <c r="G200" s="20">
        <f aca="true" t="shared" si="13" ref="G200:G263">G199+5</f>
        <v>970</v>
      </c>
      <c r="H200" s="20">
        <f aca="true" t="shared" si="14" ref="H200:H263">H199+8</f>
        <v>1552</v>
      </c>
      <c r="I200" s="20">
        <v>1600</v>
      </c>
    </row>
    <row r="201" spans="1:9" ht="11.25">
      <c r="A201" s="69">
        <v>195</v>
      </c>
      <c r="B201" s="20">
        <v>600</v>
      </c>
      <c r="C201" s="20">
        <v>1000</v>
      </c>
      <c r="D201" s="20">
        <v>2600</v>
      </c>
      <c r="E201" s="20">
        <f aca="true" t="shared" si="15" ref="E201:E264">E200+1.2</f>
        <v>533.9999999999989</v>
      </c>
      <c r="F201" s="20">
        <f t="shared" si="12"/>
        <v>1255.500000000001</v>
      </c>
      <c r="G201" s="20">
        <f t="shared" si="13"/>
        <v>975</v>
      </c>
      <c r="H201" s="20">
        <f t="shared" si="14"/>
        <v>1560</v>
      </c>
      <c r="I201" s="20">
        <v>1600</v>
      </c>
    </row>
    <row r="202" spans="1:9" ht="11.25">
      <c r="A202" s="69">
        <v>196</v>
      </c>
      <c r="B202" s="20">
        <v>600</v>
      </c>
      <c r="C202" s="20">
        <v>1000</v>
      </c>
      <c r="D202" s="20">
        <v>2600</v>
      </c>
      <c r="E202" s="20">
        <f t="shared" si="15"/>
        <v>535.1999999999989</v>
      </c>
      <c r="F202" s="20">
        <f t="shared" si="12"/>
        <v>1260.400000000001</v>
      </c>
      <c r="G202" s="20">
        <f t="shared" si="13"/>
        <v>980</v>
      </c>
      <c r="H202" s="20">
        <f t="shared" si="14"/>
        <v>1568</v>
      </c>
      <c r="I202" s="20">
        <v>1600</v>
      </c>
    </row>
    <row r="203" spans="1:9" ht="11.25">
      <c r="A203" s="69">
        <v>197</v>
      </c>
      <c r="B203" s="20">
        <v>600</v>
      </c>
      <c r="C203" s="20">
        <v>1000</v>
      </c>
      <c r="D203" s="20">
        <v>2600</v>
      </c>
      <c r="E203" s="20">
        <f t="shared" si="15"/>
        <v>536.399999999999</v>
      </c>
      <c r="F203" s="20">
        <f t="shared" si="12"/>
        <v>1265.300000000001</v>
      </c>
      <c r="G203" s="20">
        <f t="shared" si="13"/>
        <v>985</v>
      </c>
      <c r="H203" s="20">
        <f t="shared" si="14"/>
        <v>1576</v>
      </c>
      <c r="I203" s="20">
        <v>1600</v>
      </c>
    </row>
    <row r="204" spans="1:9" ht="11.25">
      <c r="A204" s="69">
        <v>198</v>
      </c>
      <c r="B204" s="20">
        <v>600</v>
      </c>
      <c r="C204" s="20">
        <v>1000</v>
      </c>
      <c r="D204" s="20">
        <v>2600</v>
      </c>
      <c r="E204" s="20">
        <f t="shared" si="15"/>
        <v>537.599999999999</v>
      </c>
      <c r="F204" s="20">
        <f t="shared" si="12"/>
        <v>1270.2000000000012</v>
      </c>
      <c r="G204" s="20">
        <f t="shared" si="13"/>
        <v>990</v>
      </c>
      <c r="H204" s="20">
        <f t="shared" si="14"/>
        <v>1584</v>
      </c>
      <c r="I204" s="20">
        <v>1600</v>
      </c>
    </row>
    <row r="205" spans="1:9" ht="11.25">
      <c r="A205" s="69">
        <v>199</v>
      </c>
      <c r="B205" s="20">
        <v>600</v>
      </c>
      <c r="C205" s="20">
        <v>1000</v>
      </c>
      <c r="D205" s="20">
        <v>2600</v>
      </c>
      <c r="E205" s="20">
        <f t="shared" si="15"/>
        <v>538.799999999999</v>
      </c>
      <c r="F205" s="20">
        <f t="shared" si="12"/>
        <v>1275.1000000000013</v>
      </c>
      <c r="G205" s="20">
        <f t="shared" si="13"/>
        <v>995</v>
      </c>
      <c r="H205" s="20">
        <f t="shared" si="14"/>
        <v>1592</v>
      </c>
      <c r="I205" s="20">
        <v>1600</v>
      </c>
    </row>
    <row r="206" spans="1:9" ht="11.25">
      <c r="A206" s="69">
        <v>200</v>
      </c>
      <c r="B206" s="20">
        <v>600</v>
      </c>
      <c r="C206" s="20">
        <v>1000</v>
      </c>
      <c r="D206" s="20">
        <v>2600</v>
      </c>
      <c r="E206" s="20">
        <f t="shared" si="15"/>
        <v>539.9999999999991</v>
      </c>
      <c r="F206" s="20">
        <f t="shared" si="12"/>
        <v>1280.0000000000014</v>
      </c>
      <c r="G206" s="20">
        <f t="shared" si="13"/>
        <v>1000</v>
      </c>
      <c r="H206" s="20">
        <f t="shared" si="14"/>
        <v>1600</v>
      </c>
      <c r="I206" s="20">
        <v>1600</v>
      </c>
    </row>
    <row r="207" spans="1:9" ht="11.25">
      <c r="A207" s="69">
        <v>201</v>
      </c>
      <c r="B207" s="20">
        <v>600</v>
      </c>
      <c r="C207" s="20">
        <v>1000</v>
      </c>
      <c r="D207" s="20">
        <v>2600</v>
      </c>
      <c r="E207" s="20">
        <f t="shared" si="15"/>
        <v>541.1999999999991</v>
      </c>
      <c r="F207" s="20">
        <f t="shared" si="12"/>
        <v>1284.9000000000015</v>
      </c>
      <c r="G207" s="20">
        <f t="shared" si="13"/>
        <v>1005</v>
      </c>
      <c r="H207" s="20">
        <f t="shared" si="14"/>
        <v>1608</v>
      </c>
      <c r="I207" s="20">
        <v>1600</v>
      </c>
    </row>
    <row r="208" spans="1:9" ht="11.25">
      <c r="A208" s="69">
        <v>202</v>
      </c>
      <c r="B208" s="20">
        <v>600</v>
      </c>
      <c r="C208" s="20">
        <v>1000</v>
      </c>
      <c r="D208" s="20">
        <v>2600</v>
      </c>
      <c r="E208" s="20">
        <f t="shared" si="15"/>
        <v>542.3999999999992</v>
      </c>
      <c r="F208" s="20">
        <f t="shared" si="12"/>
        <v>1289.8000000000015</v>
      </c>
      <c r="G208" s="20">
        <f t="shared" si="13"/>
        <v>1010</v>
      </c>
      <c r="H208" s="20">
        <f t="shared" si="14"/>
        <v>1616</v>
      </c>
      <c r="I208" s="20">
        <v>1600</v>
      </c>
    </row>
    <row r="209" spans="1:9" ht="11.25">
      <c r="A209" s="69">
        <v>203</v>
      </c>
      <c r="B209" s="20">
        <v>600</v>
      </c>
      <c r="C209" s="20">
        <v>1000</v>
      </c>
      <c r="D209" s="20">
        <v>2800</v>
      </c>
      <c r="E209" s="20">
        <f t="shared" si="15"/>
        <v>543.5999999999992</v>
      </c>
      <c r="F209" s="20">
        <f t="shared" si="12"/>
        <v>1294.7000000000016</v>
      </c>
      <c r="G209" s="20">
        <f t="shared" si="13"/>
        <v>1015</v>
      </c>
      <c r="H209" s="20">
        <f t="shared" si="14"/>
        <v>1624</v>
      </c>
      <c r="I209" s="20">
        <v>1700</v>
      </c>
    </row>
    <row r="210" spans="1:9" ht="11.25">
      <c r="A210" s="69">
        <v>204</v>
      </c>
      <c r="B210" s="20">
        <v>600</v>
      </c>
      <c r="C210" s="20">
        <v>1000</v>
      </c>
      <c r="D210" s="20">
        <v>2800</v>
      </c>
      <c r="E210" s="20">
        <f t="shared" si="15"/>
        <v>544.7999999999993</v>
      </c>
      <c r="F210" s="20">
        <f t="shared" si="12"/>
        <v>1299.6000000000017</v>
      </c>
      <c r="G210" s="20">
        <f t="shared" si="13"/>
        <v>1020</v>
      </c>
      <c r="H210" s="20">
        <f t="shared" si="14"/>
        <v>1632</v>
      </c>
      <c r="I210" s="20">
        <v>1700</v>
      </c>
    </row>
    <row r="211" spans="1:9" ht="11.25">
      <c r="A211" s="69">
        <v>205</v>
      </c>
      <c r="B211" s="20">
        <v>600</v>
      </c>
      <c r="C211" s="20">
        <v>1000</v>
      </c>
      <c r="D211" s="20">
        <v>2800</v>
      </c>
      <c r="E211" s="20">
        <f t="shared" si="15"/>
        <v>545.9999999999993</v>
      </c>
      <c r="F211" s="20">
        <f t="shared" si="12"/>
        <v>1304.5000000000018</v>
      </c>
      <c r="G211" s="20">
        <f t="shared" si="13"/>
        <v>1025</v>
      </c>
      <c r="H211" s="20">
        <f t="shared" si="14"/>
        <v>1640</v>
      </c>
      <c r="I211" s="20">
        <v>1700</v>
      </c>
    </row>
    <row r="212" spans="1:9" ht="11.25">
      <c r="A212" s="69">
        <v>206</v>
      </c>
      <c r="B212" s="20">
        <v>600</v>
      </c>
      <c r="C212" s="20">
        <v>1000</v>
      </c>
      <c r="D212" s="20">
        <v>2800</v>
      </c>
      <c r="E212" s="20">
        <f t="shared" si="15"/>
        <v>547.1999999999994</v>
      </c>
      <c r="F212" s="20">
        <f t="shared" si="12"/>
        <v>1309.400000000002</v>
      </c>
      <c r="G212" s="20">
        <f t="shared" si="13"/>
        <v>1030</v>
      </c>
      <c r="H212" s="20">
        <f t="shared" si="14"/>
        <v>1648</v>
      </c>
      <c r="I212" s="20">
        <v>1700</v>
      </c>
    </row>
    <row r="213" spans="1:9" ht="11.25">
      <c r="A213" s="69">
        <v>207</v>
      </c>
      <c r="B213" s="20">
        <v>600</v>
      </c>
      <c r="C213" s="20">
        <v>1000</v>
      </c>
      <c r="D213" s="20">
        <v>2800</v>
      </c>
      <c r="E213" s="20">
        <f t="shared" si="15"/>
        <v>548.3999999999994</v>
      </c>
      <c r="F213" s="20">
        <f t="shared" si="12"/>
        <v>1314.300000000002</v>
      </c>
      <c r="G213" s="20">
        <f t="shared" si="13"/>
        <v>1035</v>
      </c>
      <c r="H213" s="20">
        <f t="shared" si="14"/>
        <v>1656</v>
      </c>
      <c r="I213" s="20">
        <v>1700</v>
      </c>
    </row>
    <row r="214" spans="1:9" ht="11.25">
      <c r="A214" s="69">
        <v>208</v>
      </c>
      <c r="B214" s="20">
        <v>600</v>
      </c>
      <c r="C214" s="20">
        <v>1200</v>
      </c>
      <c r="D214" s="20">
        <v>2800</v>
      </c>
      <c r="E214" s="20">
        <f t="shared" si="15"/>
        <v>549.5999999999995</v>
      </c>
      <c r="F214" s="20">
        <f t="shared" si="12"/>
        <v>1319.200000000002</v>
      </c>
      <c r="G214" s="20">
        <f t="shared" si="13"/>
        <v>1040</v>
      </c>
      <c r="H214" s="20">
        <f t="shared" si="14"/>
        <v>1664</v>
      </c>
      <c r="I214" s="20">
        <v>1700</v>
      </c>
    </row>
    <row r="215" spans="1:9" ht="11.25">
      <c r="A215" s="69">
        <v>209</v>
      </c>
      <c r="B215" s="20">
        <v>600</v>
      </c>
      <c r="C215" s="20">
        <v>1200</v>
      </c>
      <c r="D215" s="20">
        <v>2800</v>
      </c>
      <c r="E215" s="20">
        <f t="shared" si="15"/>
        <v>550.7999999999995</v>
      </c>
      <c r="F215" s="20">
        <f t="shared" si="12"/>
        <v>1324.1000000000022</v>
      </c>
      <c r="G215" s="20">
        <f t="shared" si="13"/>
        <v>1045</v>
      </c>
      <c r="H215" s="20">
        <f t="shared" si="14"/>
        <v>1672</v>
      </c>
      <c r="I215" s="20">
        <v>1700</v>
      </c>
    </row>
    <row r="216" spans="1:9" ht="11.25">
      <c r="A216" s="69">
        <v>210</v>
      </c>
      <c r="B216" s="20">
        <v>600</v>
      </c>
      <c r="C216" s="20">
        <v>1200</v>
      </c>
      <c r="D216" s="20">
        <v>2800</v>
      </c>
      <c r="E216" s="20">
        <f t="shared" si="15"/>
        <v>551.9999999999995</v>
      </c>
      <c r="F216" s="20">
        <f t="shared" si="12"/>
        <v>1329.0000000000023</v>
      </c>
      <c r="G216" s="20">
        <f t="shared" si="13"/>
        <v>1050</v>
      </c>
      <c r="H216" s="20">
        <f t="shared" si="14"/>
        <v>1680</v>
      </c>
      <c r="I216" s="20">
        <v>1700</v>
      </c>
    </row>
    <row r="217" spans="1:9" ht="11.25">
      <c r="A217" s="69">
        <v>211</v>
      </c>
      <c r="B217" s="20">
        <v>600</v>
      </c>
      <c r="C217" s="20">
        <v>1200</v>
      </c>
      <c r="D217" s="20">
        <v>2800</v>
      </c>
      <c r="E217" s="20">
        <f t="shared" si="15"/>
        <v>553.1999999999996</v>
      </c>
      <c r="F217" s="20">
        <f t="shared" si="12"/>
        <v>1333.9000000000024</v>
      </c>
      <c r="G217" s="20">
        <f t="shared" si="13"/>
        <v>1055</v>
      </c>
      <c r="H217" s="20">
        <f t="shared" si="14"/>
        <v>1688</v>
      </c>
      <c r="I217" s="20">
        <v>1700</v>
      </c>
    </row>
    <row r="218" spans="1:9" ht="11.25">
      <c r="A218" s="69">
        <v>212</v>
      </c>
      <c r="B218" s="20">
        <v>600</v>
      </c>
      <c r="C218" s="20">
        <v>1200</v>
      </c>
      <c r="D218" s="20">
        <v>2800</v>
      </c>
      <c r="E218" s="20">
        <f t="shared" si="15"/>
        <v>554.3999999999996</v>
      </c>
      <c r="F218" s="20">
        <f t="shared" si="12"/>
        <v>1338.8000000000025</v>
      </c>
      <c r="G218" s="20">
        <f t="shared" si="13"/>
        <v>1060</v>
      </c>
      <c r="H218" s="20">
        <f t="shared" si="14"/>
        <v>1696</v>
      </c>
      <c r="I218" s="20">
        <v>1700</v>
      </c>
    </row>
    <row r="219" spans="1:9" ht="11.25">
      <c r="A219" s="69">
        <v>213</v>
      </c>
      <c r="B219" s="20">
        <v>600</v>
      </c>
      <c r="C219" s="20">
        <v>1200</v>
      </c>
      <c r="D219" s="20">
        <v>2800</v>
      </c>
      <c r="E219" s="20">
        <f t="shared" si="15"/>
        <v>555.5999999999997</v>
      </c>
      <c r="F219" s="20">
        <f t="shared" si="12"/>
        <v>1343.7000000000025</v>
      </c>
      <c r="G219" s="20">
        <f t="shared" si="13"/>
        <v>1065</v>
      </c>
      <c r="H219" s="20">
        <f t="shared" si="14"/>
        <v>1704</v>
      </c>
      <c r="I219" s="20">
        <v>1700</v>
      </c>
    </row>
    <row r="220" spans="1:9" ht="11.25">
      <c r="A220" s="69">
        <v>214</v>
      </c>
      <c r="B220" s="20">
        <v>800</v>
      </c>
      <c r="C220" s="20">
        <v>1200</v>
      </c>
      <c r="D220" s="20">
        <v>2800</v>
      </c>
      <c r="E220" s="20">
        <f t="shared" si="15"/>
        <v>556.7999999999997</v>
      </c>
      <c r="F220" s="20">
        <f t="shared" si="12"/>
        <v>1348.6000000000026</v>
      </c>
      <c r="G220" s="20">
        <f t="shared" si="13"/>
        <v>1070</v>
      </c>
      <c r="H220" s="20">
        <f t="shared" si="14"/>
        <v>1712</v>
      </c>
      <c r="I220" s="20">
        <v>1700</v>
      </c>
    </row>
    <row r="221" spans="1:9" ht="11.25">
      <c r="A221" s="69">
        <v>215</v>
      </c>
      <c r="B221" s="20">
        <v>800</v>
      </c>
      <c r="C221" s="20">
        <v>1200</v>
      </c>
      <c r="D221" s="20">
        <v>2800</v>
      </c>
      <c r="E221" s="20">
        <f t="shared" si="15"/>
        <v>557.9999999999998</v>
      </c>
      <c r="F221" s="20">
        <f t="shared" si="12"/>
        <v>1353.5000000000027</v>
      </c>
      <c r="G221" s="20">
        <f t="shared" si="13"/>
        <v>1075</v>
      </c>
      <c r="H221" s="20">
        <f t="shared" si="14"/>
        <v>1720</v>
      </c>
      <c r="I221" s="20">
        <v>1700</v>
      </c>
    </row>
    <row r="222" spans="1:9" ht="11.25">
      <c r="A222" s="69">
        <v>216</v>
      </c>
      <c r="B222" s="20">
        <v>800</v>
      </c>
      <c r="C222" s="20">
        <v>1200</v>
      </c>
      <c r="D222" s="20">
        <v>2800</v>
      </c>
      <c r="E222" s="20">
        <f t="shared" si="15"/>
        <v>559.1999999999998</v>
      </c>
      <c r="F222" s="20">
        <f t="shared" si="12"/>
        <v>1358.4000000000028</v>
      </c>
      <c r="G222" s="20">
        <f t="shared" si="13"/>
        <v>1080</v>
      </c>
      <c r="H222" s="20">
        <f t="shared" si="14"/>
        <v>1728</v>
      </c>
      <c r="I222" s="20">
        <v>1700</v>
      </c>
    </row>
    <row r="223" spans="1:8" ht="11.25">
      <c r="A223" s="69">
        <v>217</v>
      </c>
      <c r="B223" s="20">
        <v>800</v>
      </c>
      <c r="C223" s="20">
        <v>1200</v>
      </c>
      <c r="D223" s="20">
        <v>2800</v>
      </c>
      <c r="E223" s="20">
        <f t="shared" si="15"/>
        <v>560.3999999999999</v>
      </c>
      <c r="F223" s="20">
        <f t="shared" si="12"/>
        <v>1363.300000000003</v>
      </c>
      <c r="G223" s="20">
        <f t="shared" si="13"/>
        <v>1085</v>
      </c>
      <c r="H223" s="20">
        <f t="shared" si="14"/>
        <v>1736</v>
      </c>
    </row>
    <row r="224" spans="1:8" ht="11.25">
      <c r="A224" s="69">
        <v>218</v>
      </c>
      <c r="B224" s="20">
        <v>800</v>
      </c>
      <c r="C224" s="20">
        <v>1200</v>
      </c>
      <c r="D224" s="20">
        <v>2800</v>
      </c>
      <c r="E224" s="20">
        <f t="shared" si="15"/>
        <v>561.5999999999999</v>
      </c>
      <c r="F224" s="20">
        <f t="shared" si="12"/>
        <v>1368.200000000003</v>
      </c>
      <c r="G224" s="20">
        <f t="shared" si="13"/>
        <v>1090</v>
      </c>
      <c r="H224" s="20">
        <f t="shared" si="14"/>
        <v>1744</v>
      </c>
    </row>
    <row r="225" spans="1:8" ht="11.25">
      <c r="A225" s="69">
        <v>219</v>
      </c>
      <c r="B225" s="20">
        <v>800</v>
      </c>
      <c r="C225" s="20">
        <v>1200</v>
      </c>
      <c r="D225" s="20">
        <v>2800</v>
      </c>
      <c r="E225" s="20">
        <f t="shared" si="15"/>
        <v>562.8</v>
      </c>
      <c r="F225" s="20">
        <f t="shared" si="12"/>
        <v>1373.100000000003</v>
      </c>
      <c r="G225" s="20">
        <f t="shared" si="13"/>
        <v>1095</v>
      </c>
      <c r="H225" s="20">
        <f t="shared" si="14"/>
        <v>1752</v>
      </c>
    </row>
    <row r="226" spans="1:8" ht="11.25">
      <c r="A226" s="69">
        <v>220</v>
      </c>
      <c r="B226" s="20">
        <v>800</v>
      </c>
      <c r="C226" s="20">
        <v>1200</v>
      </c>
      <c r="D226" s="20">
        <v>3000</v>
      </c>
      <c r="E226" s="20">
        <f t="shared" si="15"/>
        <v>564</v>
      </c>
      <c r="F226" s="20">
        <f t="shared" si="12"/>
        <v>1378.0000000000032</v>
      </c>
      <c r="G226" s="20">
        <f t="shared" si="13"/>
        <v>1100</v>
      </c>
      <c r="H226" s="20">
        <f t="shared" si="14"/>
        <v>1760</v>
      </c>
    </row>
    <row r="227" spans="1:8" ht="11.25">
      <c r="A227" s="69">
        <v>221</v>
      </c>
      <c r="B227" s="20">
        <v>800</v>
      </c>
      <c r="C227" s="20">
        <v>1200</v>
      </c>
      <c r="D227" s="20">
        <v>3000</v>
      </c>
      <c r="E227" s="20">
        <f t="shared" si="15"/>
        <v>565.2</v>
      </c>
      <c r="F227" s="20">
        <f t="shared" si="12"/>
        <v>1382.9000000000033</v>
      </c>
      <c r="G227" s="20">
        <f t="shared" si="13"/>
        <v>1105</v>
      </c>
      <c r="H227" s="20">
        <f t="shared" si="14"/>
        <v>1768</v>
      </c>
    </row>
    <row r="228" spans="1:8" ht="11.25">
      <c r="A228" s="69">
        <v>222</v>
      </c>
      <c r="B228" s="20">
        <v>800</v>
      </c>
      <c r="C228" s="20">
        <v>1200</v>
      </c>
      <c r="D228" s="20">
        <v>3000</v>
      </c>
      <c r="E228" s="20">
        <f t="shared" si="15"/>
        <v>566.4000000000001</v>
      </c>
      <c r="F228" s="20">
        <f t="shared" si="12"/>
        <v>1387.8000000000034</v>
      </c>
      <c r="G228" s="20">
        <f t="shared" si="13"/>
        <v>1110</v>
      </c>
      <c r="H228" s="20">
        <f t="shared" si="14"/>
        <v>1776</v>
      </c>
    </row>
    <row r="229" spans="1:8" ht="11.25">
      <c r="A229" s="69">
        <v>223</v>
      </c>
      <c r="B229" s="20">
        <v>800</v>
      </c>
      <c r="C229" s="20">
        <v>1200</v>
      </c>
      <c r="D229" s="20">
        <v>3000</v>
      </c>
      <c r="E229" s="20">
        <f t="shared" si="15"/>
        <v>567.6000000000001</v>
      </c>
      <c r="F229" s="20">
        <f t="shared" si="12"/>
        <v>1392.7000000000035</v>
      </c>
      <c r="G229" s="20">
        <f t="shared" si="13"/>
        <v>1115</v>
      </c>
      <c r="H229" s="20">
        <f t="shared" si="14"/>
        <v>1784</v>
      </c>
    </row>
    <row r="230" spans="1:8" ht="11.25">
      <c r="A230" s="69">
        <v>224</v>
      </c>
      <c r="B230" s="20">
        <v>800</v>
      </c>
      <c r="C230" s="20">
        <v>1200</v>
      </c>
      <c r="D230" s="20">
        <v>3000</v>
      </c>
      <c r="E230" s="20">
        <f t="shared" si="15"/>
        <v>568.8000000000002</v>
      </c>
      <c r="F230" s="20">
        <f t="shared" si="12"/>
        <v>1397.6000000000035</v>
      </c>
      <c r="G230" s="20">
        <f t="shared" si="13"/>
        <v>1120</v>
      </c>
      <c r="H230" s="20">
        <f t="shared" si="14"/>
        <v>1792</v>
      </c>
    </row>
    <row r="231" spans="1:8" ht="11.25">
      <c r="A231" s="69">
        <v>225</v>
      </c>
      <c r="B231" s="20">
        <v>800</v>
      </c>
      <c r="C231" s="20">
        <v>1200</v>
      </c>
      <c r="D231" s="20">
        <v>3000</v>
      </c>
      <c r="E231" s="20">
        <f t="shared" si="15"/>
        <v>570.0000000000002</v>
      </c>
      <c r="F231" s="20">
        <f t="shared" si="12"/>
        <v>1402.5000000000036</v>
      </c>
      <c r="G231" s="20">
        <f t="shared" si="13"/>
        <v>1125</v>
      </c>
      <c r="H231" s="20">
        <f t="shared" si="14"/>
        <v>1800</v>
      </c>
    </row>
    <row r="232" spans="1:8" ht="11.25">
      <c r="A232" s="69">
        <v>226</v>
      </c>
      <c r="B232" s="20">
        <v>800</v>
      </c>
      <c r="C232" s="20">
        <v>1200</v>
      </c>
      <c r="D232" s="20">
        <v>3000</v>
      </c>
      <c r="E232" s="20">
        <f t="shared" si="15"/>
        <v>571.2000000000003</v>
      </c>
      <c r="F232" s="20">
        <f t="shared" si="12"/>
        <v>1407.4000000000037</v>
      </c>
      <c r="G232" s="20">
        <f t="shared" si="13"/>
        <v>1130</v>
      </c>
      <c r="H232" s="20">
        <f t="shared" si="14"/>
        <v>1808</v>
      </c>
    </row>
    <row r="233" spans="1:8" ht="11.25">
      <c r="A233" s="69">
        <v>227</v>
      </c>
      <c r="B233" s="20">
        <v>800</v>
      </c>
      <c r="C233" s="20">
        <v>1200</v>
      </c>
      <c r="D233" s="20">
        <v>3000</v>
      </c>
      <c r="E233" s="20">
        <f t="shared" si="15"/>
        <v>572.4000000000003</v>
      </c>
      <c r="F233" s="20">
        <f t="shared" si="12"/>
        <v>1412.3000000000038</v>
      </c>
      <c r="G233" s="20">
        <f t="shared" si="13"/>
        <v>1135</v>
      </c>
      <c r="H233" s="20">
        <f t="shared" si="14"/>
        <v>1816</v>
      </c>
    </row>
    <row r="234" spans="1:8" ht="11.25">
      <c r="A234" s="69">
        <v>228</v>
      </c>
      <c r="B234" s="20">
        <v>800</v>
      </c>
      <c r="C234" s="20">
        <v>1200</v>
      </c>
      <c r="D234" s="20">
        <v>3000</v>
      </c>
      <c r="E234" s="20">
        <f t="shared" si="15"/>
        <v>573.6000000000004</v>
      </c>
      <c r="F234" s="20">
        <f t="shared" si="12"/>
        <v>1417.200000000004</v>
      </c>
      <c r="G234" s="20">
        <f t="shared" si="13"/>
        <v>1140</v>
      </c>
      <c r="H234" s="20">
        <f t="shared" si="14"/>
        <v>1824</v>
      </c>
    </row>
    <row r="235" spans="1:8" ht="11.25">
      <c r="A235" s="69">
        <v>229</v>
      </c>
      <c r="B235" s="20">
        <v>800</v>
      </c>
      <c r="C235" s="20">
        <v>1200</v>
      </c>
      <c r="D235" s="20">
        <v>3000</v>
      </c>
      <c r="E235" s="20">
        <f t="shared" si="15"/>
        <v>574.8000000000004</v>
      </c>
      <c r="F235" s="20">
        <f t="shared" si="12"/>
        <v>1422.100000000004</v>
      </c>
      <c r="G235" s="20">
        <f t="shared" si="13"/>
        <v>1145</v>
      </c>
      <c r="H235" s="20">
        <f t="shared" si="14"/>
        <v>1832</v>
      </c>
    </row>
    <row r="236" spans="1:8" ht="11.25">
      <c r="A236" s="69">
        <v>230</v>
      </c>
      <c r="B236" s="20">
        <v>800</v>
      </c>
      <c r="C236" s="20">
        <v>1200</v>
      </c>
      <c r="D236" s="20">
        <v>3000</v>
      </c>
      <c r="E236" s="20">
        <f t="shared" si="15"/>
        <v>576.0000000000005</v>
      </c>
      <c r="F236" s="20">
        <f t="shared" si="12"/>
        <v>1427.000000000004</v>
      </c>
      <c r="G236" s="20">
        <f t="shared" si="13"/>
        <v>1150</v>
      </c>
      <c r="H236" s="20">
        <f t="shared" si="14"/>
        <v>1840</v>
      </c>
    </row>
    <row r="237" spans="1:8" ht="11.25">
      <c r="A237" s="69">
        <v>231</v>
      </c>
      <c r="B237" s="20">
        <v>800</v>
      </c>
      <c r="C237" s="20">
        <v>1200</v>
      </c>
      <c r="D237" s="20">
        <v>3000</v>
      </c>
      <c r="E237" s="20">
        <f t="shared" si="15"/>
        <v>577.2000000000005</v>
      </c>
      <c r="F237" s="20">
        <f t="shared" si="12"/>
        <v>1431.9000000000042</v>
      </c>
      <c r="G237" s="20">
        <f t="shared" si="13"/>
        <v>1155</v>
      </c>
      <c r="H237" s="20">
        <f t="shared" si="14"/>
        <v>1848</v>
      </c>
    </row>
    <row r="238" spans="1:8" ht="11.25">
      <c r="A238" s="69">
        <v>232</v>
      </c>
      <c r="B238" s="20">
        <v>800</v>
      </c>
      <c r="C238" s="20">
        <v>1200</v>
      </c>
      <c r="D238" s="20">
        <v>3000</v>
      </c>
      <c r="E238" s="20">
        <f t="shared" si="15"/>
        <v>578.4000000000005</v>
      </c>
      <c r="F238" s="20">
        <f t="shared" si="12"/>
        <v>1436.8000000000043</v>
      </c>
      <c r="G238" s="20">
        <f t="shared" si="13"/>
        <v>1160</v>
      </c>
      <c r="H238" s="20">
        <f t="shared" si="14"/>
        <v>1856</v>
      </c>
    </row>
    <row r="239" spans="1:8" ht="11.25">
      <c r="A239" s="69">
        <v>233</v>
      </c>
      <c r="B239" s="20">
        <v>800</v>
      </c>
      <c r="C239" s="20">
        <v>1200</v>
      </c>
      <c r="D239" s="20">
        <v>3000</v>
      </c>
      <c r="E239" s="20">
        <f t="shared" si="15"/>
        <v>579.6000000000006</v>
      </c>
      <c r="F239" s="20">
        <f t="shared" si="12"/>
        <v>1441.7000000000044</v>
      </c>
      <c r="G239" s="20">
        <f t="shared" si="13"/>
        <v>1165</v>
      </c>
      <c r="H239" s="20">
        <f t="shared" si="14"/>
        <v>1864</v>
      </c>
    </row>
    <row r="240" spans="1:8" ht="11.25">
      <c r="A240" s="69">
        <v>234</v>
      </c>
      <c r="B240" s="20">
        <v>800</v>
      </c>
      <c r="C240" s="20">
        <v>1200</v>
      </c>
      <c r="D240" s="20">
        <v>3000</v>
      </c>
      <c r="E240" s="20">
        <f t="shared" si="15"/>
        <v>580.8000000000006</v>
      </c>
      <c r="F240" s="20">
        <f t="shared" si="12"/>
        <v>1446.6000000000045</v>
      </c>
      <c r="G240" s="20">
        <f t="shared" si="13"/>
        <v>1170</v>
      </c>
      <c r="H240" s="20">
        <f t="shared" si="14"/>
        <v>1872</v>
      </c>
    </row>
    <row r="241" spans="1:8" ht="11.25">
      <c r="A241" s="69">
        <v>235</v>
      </c>
      <c r="B241" s="20">
        <v>800</v>
      </c>
      <c r="C241" s="20">
        <v>1200</v>
      </c>
      <c r="D241" s="20">
        <v>3000</v>
      </c>
      <c r="E241" s="20">
        <f t="shared" si="15"/>
        <v>582.0000000000007</v>
      </c>
      <c r="F241" s="20">
        <f t="shared" si="12"/>
        <v>1451.5000000000045</v>
      </c>
      <c r="G241" s="20">
        <f t="shared" si="13"/>
        <v>1175</v>
      </c>
      <c r="H241" s="20">
        <f t="shared" si="14"/>
        <v>1880</v>
      </c>
    </row>
    <row r="242" spans="1:8" ht="11.25">
      <c r="A242" s="69">
        <v>236</v>
      </c>
      <c r="B242" s="20">
        <v>800</v>
      </c>
      <c r="C242" s="20">
        <v>1200</v>
      </c>
      <c r="D242" s="20">
        <v>3000</v>
      </c>
      <c r="E242" s="20">
        <f t="shared" si="15"/>
        <v>583.2000000000007</v>
      </c>
      <c r="F242" s="20">
        <f t="shared" si="12"/>
        <v>1456.4000000000046</v>
      </c>
      <c r="G242" s="20">
        <f t="shared" si="13"/>
        <v>1180</v>
      </c>
      <c r="H242" s="20">
        <f t="shared" si="14"/>
        <v>1888</v>
      </c>
    </row>
    <row r="243" spans="1:8" ht="11.25">
      <c r="A243" s="69">
        <v>237</v>
      </c>
      <c r="B243" s="20">
        <v>800</v>
      </c>
      <c r="C243" s="20">
        <v>1200</v>
      </c>
      <c r="D243" s="20">
        <v>3200</v>
      </c>
      <c r="E243" s="20">
        <f t="shared" si="15"/>
        <v>584.4000000000008</v>
      </c>
      <c r="F243" s="20">
        <f t="shared" si="12"/>
        <v>1461.3000000000047</v>
      </c>
      <c r="G243" s="20">
        <f t="shared" si="13"/>
        <v>1185</v>
      </c>
      <c r="H243" s="20">
        <f t="shared" si="14"/>
        <v>1896</v>
      </c>
    </row>
    <row r="244" spans="1:8" ht="11.25">
      <c r="A244" s="69">
        <v>238</v>
      </c>
      <c r="B244" s="20">
        <v>800</v>
      </c>
      <c r="C244" s="20">
        <v>1200</v>
      </c>
      <c r="D244" s="20">
        <v>3200</v>
      </c>
      <c r="E244" s="20">
        <f t="shared" si="15"/>
        <v>585.6000000000008</v>
      </c>
      <c r="F244" s="20">
        <f t="shared" si="12"/>
        <v>1466.2000000000048</v>
      </c>
      <c r="G244" s="20">
        <f t="shared" si="13"/>
        <v>1190</v>
      </c>
      <c r="H244" s="20">
        <f t="shared" si="14"/>
        <v>1904</v>
      </c>
    </row>
    <row r="245" spans="1:8" ht="11.25">
      <c r="A245" s="69">
        <v>239</v>
      </c>
      <c r="B245" s="20">
        <v>800</v>
      </c>
      <c r="C245" s="20">
        <v>1200</v>
      </c>
      <c r="D245" s="20">
        <v>3200</v>
      </c>
      <c r="E245" s="20">
        <f t="shared" si="15"/>
        <v>586.8000000000009</v>
      </c>
      <c r="F245" s="20">
        <f t="shared" si="12"/>
        <v>1471.100000000005</v>
      </c>
      <c r="G245" s="20">
        <f t="shared" si="13"/>
        <v>1195</v>
      </c>
      <c r="H245" s="20">
        <f t="shared" si="14"/>
        <v>1912</v>
      </c>
    </row>
    <row r="246" spans="1:8" ht="11.25">
      <c r="A246" s="69">
        <v>240</v>
      </c>
      <c r="B246" s="20">
        <v>800</v>
      </c>
      <c r="C246" s="20">
        <v>1200</v>
      </c>
      <c r="D246" s="20">
        <v>3200</v>
      </c>
      <c r="E246" s="20">
        <f t="shared" si="15"/>
        <v>588.0000000000009</v>
      </c>
      <c r="F246" s="20">
        <f t="shared" si="12"/>
        <v>1476.000000000005</v>
      </c>
      <c r="G246" s="20">
        <f t="shared" si="13"/>
        <v>1200</v>
      </c>
      <c r="H246" s="20">
        <f t="shared" si="14"/>
        <v>1920</v>
      </c>
    </row>
    <row r="247" spans="1:8" ht="11.25">
      <c r="A247" s="69">
        <v>241</v>
      </c>
      <c r="B247" s="20">
        <v>800</v>
      </c>
      <c r="C247" s="20">
        <v>1200</v>
      </c>
      <c r="D247" s="20">
        <v>3200</v>
      </c>
      <c r="E247" s="20">
        <f t="shared" si="15"/>
        <v>589.200000000001</v>
      </c>
      <c r="F247" s="20">
        <f t="shared" si="12"/>
        <v>1480.900000000005</v>
      </c>
      <c r="G247" s="20">
        <f t="shared" si="13"/>
        <v>1205</v>
      </c>
      <c r="H247" s="20">
        <f t="shared" si="14"/>
        <v>1928</v>
      </c>
    </row>
    <row r="248" spans="1:8" ht="11.25">
      <c r="A248" s="69">
        <v>242</v>
      </c>
      <c r="B248" s="20">
        <v>800</v>
      </c>
      <c r="C248" s="20">
        <v>1200</v>
      </c>
      <c r="D248" s="20">
        <v>3200</v>
      </c>
      <c r="E248" s="20">
        <f t="shared" si="15"/>
        <v>590.400000000001</v>
      </c>
      <c r="F248" s="20">
        <f t="shared" si="12"/>
        <v>1485.8000000000052</v>
      </c>
      <c r="G248" s="20">
        <f t="shared" si="13"/>
        <v>1210</v>
      </c>
      <c r="H248" s="20">
        <f t="shared" si="14"/>
        <v>1936</v>
      </c>
    </row>
    <row r="249" spans="1:8" ht="11.25">
      <c r="A249" s="69">
        <v>243</v>
      </c>
      <c r="B249" s="20">
        <v>800</v>
      </c>
      <c r="C249" s="20">
        <v>1200</v>
      </c>
      <c r="D249" s="20">
        <v>3200</v>
      </c>
      <c r="E249" s="20">
        <f t="shared" si="15"/>
        <v>591.600000000001</v>
      </c>
      <c r="F249" s="20">
        <f t="shared" si="12"/>
        <v>1490.7000000000053</v>
      </c>
      <c r="G249" s="20">
        <f t="shared" si="13"/>
        <v>1215</v>
      </c>
      <c r="H249" s="20">
        <f t="shared" si="14"/>
        <v>1944</v>
      </c>
    </row>
    <row r="250" spans="1:8" ht="11.25">
      <c r="A250" s="69">
        <v>244</v>
      </c>
      <c r="B250" s="20">
        <v>800</v>
      </c>
      <c r="C250" s="20">
        <v>1200</v>
      </c>
      <c r="D250" s="20">
        <v>3200</v>
      </c>
      <c r="E250" s="20">
        <f t="shared" si="15"/>
        <v>592.8000000000011</v>
      </c>
      <c r="F250" s="20">
        <f t="shared" si="12"/>
        <v>1495.6000000000054</v>
      </c>
      <c r="G250" s="20">
        <f t="shared" si="13"/>
        <v>1220</v>
      </c>
      <c r="H250" s="20">
        <f t="shared" si="14"/>
        <v>1952</v>
      </c>
    </row>
    <row r="251" spans="1:8" ht="11.25">
      <c r="A251" s="69">
        <v>245</v>
      </c>
      <c r="B251" s="20">
        <v>800</v>
      </c>
      <c r="C251" s="20">
        <v>1200</v>
      </c>
      <c r="D251" s="20">
        <v>3200</v>
      </c>
      <c r="E251" s="20">
        <f t="shared" si="15"/>
        <v>594.0000000000011</v>
      </c>
      <c r="F251" s="20">
        <f t="shared" si="12"/>
        <v>1500.5000000000055</v>
      </c>
      <c r="G251" s="20">
        <f t="shared" si="13"/>
        <v>1225</v>
      </c>
      <c r="H251" s="20">
        <f t="shared" si="14"/>
        <v>1960</v>
      </c>
    </row>
    <row r="252" spans="1:8" ht="11.25">
      <c r="A252" s="69">
        <v>246</v>
      </c>
      <c r="B252" s="20">
        <v>800</v>
      </c>
      <c r="C252" s="20">
        <v>1200</v>
      </c>
      <c r="D252" s="20">
        <v>3200</v>
      </c>
      <c r="E252" s="20">
        <f t="shared" si="15"/>
        <v>595.2000000000012</v>
      </c>
      <c r="F252" s="20">
        <f t="shared" si="12"/>
        <v>1505.4000000000055</v>
      </c>
      <c r="G252" s="20">
        <f t="shared" si="13"/>
        <v>1230</v>
      </c>
      <c r="H252" s="20">
        <f t="shared" si="14"/>
        <v>1968</v>
      </c>
    </row>
    <row r="253" spans="1:8" ht="11.25">
      <c r="A253" s="69">
        <v>247</v>
      </c>
      <c r="B253" s="20">
        <v>800</v>
      </c>
      <c r="C253" s="20">
        <v>1200</v>
      </c>
      <c r="D253" s="20">
        <v>3200</v>
      </c>
      <c r="E253" s="20">
        <f t="shared" si="15"/>
        <v>596.4000000000012</v>
      </c>
      <c r="F253" s="20">
        <f t="shared" si="12"/>
        <v>1510.3000000000056</v>
      </c>
      <c r="G253" s="20">
        <f t="shared" si="13"/>
        <v>1235</v>
      </c>
      <c r="H253" s="20">
        <f t="shared" si="14"/>
        <v>1976</v>
      </c>
    </row>
    <row r="254" spans="1:8" ht="11.25">
      <c r="A254" s="69">
        <v>248</v>
      </c>
      <c r="B254" s="20">
        <v>800</v>
      </c>
      <c r="C254" s="20">
        <v>1200</v>
      </c>
      <c r="D254" s="20">
        <v>3200</v>
      </c>
      <c r="E254" s="20">
        <f t="shared" si="15"/>
        <v>597.6000000000013</v>
      </c>
      <c r="F254" s="20">
        <f t="shared" si="12"/>
        <v>1515.2000000000057</v>
      </c>
      <c r="G254" s="20">
        <f t="shared" si="13"/>
        <v>1240</v>
      </c>
      <c r="H254" s="20">
        <f t="shared" si="14"/>
        <v>1984</v>
      </c>
    </row>
    <row r="255" spans="1:8" ht="11.25">
      <c r="A255" s="69">
        <v>249</v>
      </c>
      <c r="B255" s="20">
        <v>800</v>
      </c>
      <c r="C255" s="20">
        <v>1200</v>
      </c>
      <c r="D255" s="20">
        <v>3200</v>
      </c>
      <c r="E255" s="20">
        <f t="shared" si="15"/>
        <v>598.8000000000013</v>
      </c>
      <c r="F255" s="20">
        <f t="shared" si="12"/>
        <v>1520.1000000000058</v>
      </c>
      <c r="G255" s="20">
        <f t="shared" si="13"/>
        <v>1245</v>
      </c>
      <c r="H255" s="20">
        <f t="shared" si="14"/>
        <v>1992</v>
      </c>
    </row>
    <row r="256" spans="1:8" ht="11.25">
      <c r="A256" s="69">
        <v>250</v>
      </c>
      <c r="B256" s="20">
        <v>800</v>
      </c>
      <c r="C256" s="20">
        <v>1200</v>
      </c>
      <c r="D256" s="20">
        <v>3200</v>
      </c>
      <c r="E256" s="20">
        <f t="shared" si="15"/>
        <v>600.0000000000014</v>
      </c>
      <c r="F256" s="20">
        <f t="shared" si="12"/>
        <v>1525.000000000006</v>
      </c>
      <c r="G256" s="20">
        <f t="shared" si="13"/>
        <v>1250</v>
      </c>
      <c r="H256" s="20">
        <f t="shared" si="14"/>
        <v>2000</v>
      </c>
    </row>
    <row r="257" spans="1:8" ht="11.25">
      <c r="A257" s="69">
        <v>251</v>
      </c>
      <c r="B257" s="20">
        <v>800</v>
      </c>
      <c r="C257" s="20">
        <v>1200</v>
      </c>
      <c r="D257" s="20">
        <v>3200</v>
      </c>
      <c r="E257" s="20">
        <f t="shared" si="15"/>
        <v>601.2000000000014</v>
      </c>
      <c r="F257" s="20">
        <f t="shared" si="12"/>
        <v>1529.900000000006</v>
      </c>
      <c r="G257" s="20">
        <f t="shared" si="13"/>
        <v>1255</v>
      </c>
      <c r="H257" s="20">
        <f t="shared" si="14"/>
        <v>2008</v>
      </c>
    </row>
    <row r="258" spans="1:8" ht="11.25">
      <c r="A258" s="69">
        <v>252</v>
      </c>
      <c r="B258" s="20">
        <v>800</v>
      </c>
      <c r="C258" s="20">
        <v>1200</v>
      </c>
      <c r="D258" s="20">
        <v>3200</v>
      </c>
      <c r="E258" s="20">
        <f t="shared" si="15"/>
        <v>602.4000000000015</v>
      </c>
      <c r="F258" s="20">
        <f t="shared" si="12"/>
        <v>1534.800000000006</v>
      </c>
      <c r="G258" s="20">
        <f t="shared" si="13"/>
        <v>1260</v>
      </c>
      <c r="H258" s="20">
        <f t="shared" si="14"/>
        <v>2016</v>
      </c>
    </row>
    <row r="259" spans="1:8" ht="11.25">
      <c r="A259" s="69">
        <v>253</v>
      </c>
      <c r="B259" s="20">
        <v>800</v>
      </c>
      <c r="C259" s="20">
        <v>1200</v>
      </c>
      <c r="D259" s="20">
        <v>3200</v>
      </c>
      <c r="E259" s="20">
        <f t="shared" si="15"/>
        <v>603.6000000000015</v>
      </c>
      <c r="F259" s="20">
        <f t="shared" si="12"/>
        <v>1539.7000000000062</v>
      </c>
      <c r="G259" s="20">
        <f t="shared" si="13"/>
        <v>1265</v>
      </c>
      <c r="H259" s="20">
        <f t="shared" si="14"/>
        <v>2024</v>
      </c>
    </row>
    <row r="260" spans="1:8" ht="11.25">
      <c r="A260" s="69">
        <v>254</v>
      </c>
      <c r="B260" s="20">
        <v>800</v>
      </c>
      <c r="C260" s="20">
        <v>1200</v>
      </c>
      <c r="D260" s="20">
        <v>3400</v>
      </c>
      <c r="E260" s="20">
        <f t="shared" si="15"/>
        <v>604.8000000000015</v>
      </c>
      <c r="F260" s="20">
        <f t="shared" si="12"/>
        <v>1544.6000000000063</v>
      </c>
      <c r="G260" s="20">
        <f t="shared" si="13"/>
        <v>1270</v>
      </c>
      <c r="H260" s="20">
        <f t="shared" si="14"/>
        <v>2032</v>
      </c>
    </row>
    <row r="261" spans="1:8" ht="11.25">
      <c r="A261" s="69">
        <v>255</v>
      </c>
      <c r="B261" s="20">
        <v>800</v>
      </c>
      <c r="C261" s="20">
        <v>1200</v>
      </c>
      <c r="D261" s="20">
        <v>3400</v>
      </c>
      <c r="E261" s="20">
        <f t="shared" si="15"/>
        <v>606.0000000000016</v>
      </c>
      <c r="F261" s="20">
        <f t="shared" si="12"/>
        <v>1549.5000000000064</v>
      </c>
      <c r="G261" s="20">
        <f t="shared" si="13"/>
        <v>1275</v>
      </c>
      <c r="H261" s="20">
        <f t="shared" si="14"/>
        <v>2040</v>
      </c>
    </row>
    <row r="262" spans="1:8" ht="11.25">
      <c r="A262" s="69">
        <v>256</v>
      </c>
      <c r="B262" s="20">
        <v>800</v>
      </c>
      <c r="C262" s="20">
        <v>1200</v>
      </c>
      <c r="D262" s="20">
        <v>3400</v>
      </c>
      <c r="E262" s="20">
        <f t="shared" si="15"/>
        <v>607.2000000000016</v>
      </c>
      <c r="F262" s="20">
        <f t="shared" si="12"/>
        <v>1554.4000000000065</v>
      </c>
      <c r="G262" s="20">
        <f t="shared" si="13"/>
        <v>1280</v>
      </c>
      <c r="H262" s="20">
        <f t="shared" si="14"/>
        <v>2048</v>
      </c>
    </row>
    <row r="263" spans="1:8" ht="11.25">
      <c r="A263" s="69">
        <v>257</v>
      </c>
      <c r="B263" s="20">
        <v>800</v>
      </c>
      <c r="C263" s="20">
        <v>1200</v>
      </c>
      <c r="D263" s="20">
        <v>3400</v>
      </c>
      <c r="E263" s="20">
        <f t="shared" si="15"/>
        <v>608.4000000000017</v>
      </c>
      <c r="F263" s="20">
        <f t="shared" si="12"/>
        <v>1559.3000000000065</v>
      </c>
      <c r="G263" s="20">
        <f t="shared" si="13"/>
        <v>1285</v>
      </c>
      <c r="H263" s="20">
        <f t="shared" si="14"/>
        <v>2056</v>
      </c>
    </row>
    <row r="264" spans="1:8" ht="11.25">
      <c r="A264" s="69">
        <v>258</v>
      </c>
      <c r="B264" s="20">
        <v>800</v>
      </c>
      <c r="C264" s="20">
        <v>1200</v>
      </c>
      <c r="D264" s="20">
        <v>3400</v>
      </c>
      <c r="E264" s="20">
        <f t="shared" si="15"/>
        <v>609.6000000000017</v>
      </c>
      <c r="F264" s="20">
        <f aca="true" t="shared" si="16" ref="F264:F327">F263+4.9</f>
        <v>1564.2000000000066</v>
      </c>
      <c r="G264" s="20">
        <f aca="true" t="shared" si="17" ref="G264:G327">G263+5</f>
        <v>1290</v>
      </c>
      <c r="H264" s="20">
        <f aca="true" t="shared" si="18" ref="H264:H327">H263+8</f>
        <v>2064</v>
      </c>
    </row>
    <row r="265" spans="1:8" ht="11.25">
      <c r="A265" s="69">
        <v>259</v>
      </c>
      <c r="B265" s="20">
        <v>800</v>
      </c>
      <c r="C265" s="20">
        <v>1200</v>
      </c>
      <c r="D265" s="20">
        <v>3400</v>
      </c>
      <c r="E265" s="20">
        <f aca="true" t="shared" si="19" ref="E265:E328">E264+1.2</f>
        <v>610.8000000000018</v>
      </c>
      <c r="F265" s="20">
        <f t="shared" si="16"/>
        <v>1569.1000000000067</v>
      </c>
      <c r="G265" s="20">
        <f t="shared" si="17"/>
        <v>1295</v>
      </c>
      <c r="H265" s="20">
        <f t="shared" si="18"/>
        <v>2072</v>
      </c>
    </row>
    <row r="266" spans="1:8" ht="11.25">
      <c r="A266" s="69">
        <v>260</v>
      </c>
      <c r="B266" s="20">
        <v>800</v>
      </c>
      <c r="C266" s="20">
        <v>1400</v>
      </c>
      <c r="D266" s="20">
        <v>3400</v>
      </c>
      <c r="E266" s="20">
        <f t="shared" si="19"/>
        <v>612.0000000000018</v>
      </c>
      <c r="F266" s="20">
        <f t="shared" si="16"/>
        <v>1574.0000000000068</v>
      </c>
      <c r="G266" s="20">
        <f t="shared" si="17"/>
        <v>1300</v>
      </c>
      <c r="H266" s="20">
        <f t="shared" si="18"/>
        <v>2080</v>
      </c>
    </row>
    <row r="267" spans="1:8" ht="11.25">
      <c r="A267" s="69">
        <v>261</v>
      </c>
      <c r="B267" s="20">
        <v>800</v>
      </c>
      <c r="C267" s="20">
        <v>1400</v>
      </c>
      <c r="D267" s="20">
        <v>3400</v>
      </c>
      <c r="E267" s="20">
        <f t="shared" si="19"/>
        <v>613.2000000000019</v>
      </c>
      <c r="F267" s="20">
        <f t="shared" si="16"/>
        <v>1578.900000000007</v>
      </c>
      <c r="G267" s="20">
        <f t="shared" si="17"/>
        <v>1305</v>
      </c>
      <c r="H267" s="20">
        <f t="shared" si="18"/>
        <v>2088</v>
      </c>
    </row>
    <row r="268" spans="1:8" ht="11.25">
      <c r="A268" s="69">
        <v>262</v>
      </c>
      <c r="B268" s="20">
        <v>800</v>
      </c>
      <c r="C268" s="20">
        <v>1400</v>
      </c>
      <c r="D268" s="20">
        <v>3400</v>
      </c>
      <c r="E268" s="20">
        <f t="shared" si="19"/>
        <v>614.4000000000019</v>
      </c>
      <c r="F268" s="20">
        <f t="shared" si="16"/>
        <v>1583.800000000007</v>
      </c>
      <c r="G268" s="20">
        <f t="shared" si="17"/>
        <v>1310</v>
      </c>
      <c r="H268" s="20">
        <f t="shared" si="18"/>
        <v>2096</v>
      </c>
    </row>
    <row r="269" spans="1:8" ht="11.25">
      <c r="A269" s="69">
        <v>263</v>
      </c>
      <c r="B269" s="20">
        <v>800</v>
      </c>
      <c r="C269" s="20">
        <v>1400</v>
      </c>
      <c r="D269" s="20">
        <v>3400</v>
      </c>
      <c r="E269" s="20">
        <f t="shared" si="19"/>
        <v>615.600000000002</v>
      </c>
      <c r="F269" s="20">
        <f t="shared" si="16"/>
        <v>1588.700000000007</v>
      </c>
      <c r="G269" s="20">
        <f t="shared" si="17"/>
        <v>1315</v>
      </c>
      <c r="H269" s="20">
        <f t="shared" si="18"/>
        <v>2104</v>
      </c>
    </row>
    <row r="270" spans="1:8" ht="11.25">
      <c r="A270" s="69">
        <v>264</v>
      </c>
      <c r="B270" s="20">
        <v>800</v>
      </c>
      <c r="C270" s="20">
        <v>1400</v>
      </c>
      <c r="D270" s="20">
        <v>3400</v>
      </c>
      <c r="E270" s="20">
        <f t="shared" si="19"/>
        <v>616.800000000002</v>
      </c>
      <c r="F270" s="20">
        <f t="shared" si="16"/>
        <v>1593.6000000000072</v>
      </c>
      <c r="G270" s="20">
        <f t="shared" si="17"/>
        <v>1320</v>
      </c>
      <c r="H270" s="20">
        <f t="shared" si="18"/>
        <v>2112</v>
      </c>
    </row>
    <row r="271" spans="1:8" ht="11.25">
      <c r="A271" s="69">
        <v>265</v>
      </c>
      <c r="B271" s="20">
        <v>800</v>
      </c>
      <c r="C271" s="20">
        <v>1400</v>
      </c>
      <c r="D271" s="20">
        <v>3400</v>
      </c>
      <c r="E271" s="20">
        <f t="shared" si="19"/>
        <v>618.000000000002</v>
      </c>
      <c r="F271" s="20">
        <f t="shared" si="16"/>
        <v>1598.5000000000073</v>
      </c>
      <c r="G271" s="20">
        <f t="shared" si="17"/>
        <v>1325</v>
      </c>
      <c r="H271" s="20">
        <f t="shared" si="18"/>
        <v>2120</v>
      </c>
    </row>
    <row r="272" spans="1:8" ht="11.25">
      <c r="A272" s="69">
        <v>266</v>
      </c>
      <c r="B272" s="20">
        <v>800</v>
      </c>
      <c r="C272" s="20">
        <v>1400</v>
      </c>
      <c r="D272" s="20">
        <v>3400</v>
      </c>
      <c r="E272" s="20">
        <f t="shared" si="19"/>
        <v>619.2000000000021</v>
      </c>
      <c r="F272" s="20">
        <f t="shared" si="16"/>
        <v>1603.4000000000074</v>
      </c>
      <c r="G272" s="20">
        <f t="shared" si="17"/>
        <v>1330</v>
      </c>
      <c r="H272" s="20">
        <f t="shared" si="18"/>
        <v>2128</v>
      </c>
    </row>
    <row r="273" spans="1:8" ht="11.25">
      <c r="A273" s="69">
        <v>267</v>
      </c>
      <c r="B273" s="20">
        <v>800</v>
      </c>
      <c r="C273" s="20">
        <v>1400</v>
      </c>
      <c r="D273" s="20">
        <v>3400</v>
      </c>
      <c r="E273" s="20">
        <f t="shared" si="19"/>
        <v>620.4000000000021</v>
      </c>
      <c r="F273" s="20">
        <f t="shared" si="16"/>
        <v>1608.3000000000075</v>
      </c>
      <c r="G273" s="20">
        <f t="shared" si="17"/>
        <v>1335</v>
      </c>
      <c r="H273" s="20">
        <f t="shared" si="18"/>
        <v>2136</v>
      </c>
    </row>
    <row r="274" spans="1:8" ht="11.25">
      <c r="A274" s="69">
        <v>268</v>
      </c>
      <c r="B274" s="20">
        <v>800</v>
      </c>
      <c r="C274" s="20">
        <v>1400</v>
      </c>
      <c r="D274" s="20">
        <v>3400</v>
      </c>
      <c r="E274" s="20">
        <f t="shared" si="19"/>
        <v>621.6000000000022</v>
      </c>
      <c r="F274" s="20">
        <f t="shared" si="16"/>
        <v>1613.2000000000075</v>
      </c>
      <c r="G274" s="20">
        <f t="shared" si="17"/>
        <v>1340</v>
      </c>
      <c r="H274" s="20">
        <f t="shared" si="18"/>
        <v>2144</v>
      </c>
    </row>
    <row r="275" spans="1:8" ht="11.25">
      <c r="A275" s="69">
        <v>269</v>
      </c>
      <c r="B275" s="20">
        <v>800</v>
      </c>
      <c r="C275" s="20">
        <v>1400</v>
      </c>
      <c r="D275" s="20">
        <v>3400</v>
      </c>
      <c r="E275" s="20">
        <f t="shared" si="19"/>
        <v>622.8000000000022</v>
      </c>
      <c r="F275" s="20">
        <f t="shared" si="16"/>
        <v>1618.1000000000076</v>
      </c>
      <c r="G275" s="20">
        <f t="shared" si="17"/>
        <v>1345</v>
      </c>
      <c r="H275" s="20">
        <f t="shared" si="18"/>
        <v>2152</v>
      </c>
    </row>
    <row r="276" spans="1:8" ht="11.25">
      <c r="A276" s="69">
        <v>270</v>
      </c>
      <c r="B276" s="20">
        <v>800</v>
      </c>
      <c r="C276" s="20">
        <v>1400</v>
      </c>
      <c r="D276" s="20">
        <v>3400</v>
      </c>
      <c r="E276" s="20">
        <f t="shared" si="19"/>
        <v>624.0000000000023</v>
      </c>
      <c r="F276" s="20">
        <f t="shared" si="16"/>
        <v>1623.0000000000077</v>
      </c>
      <c r="G276" s="20">
        <f t="shared" si="17"/>
        <v>1350</v>
      </c>
      <c r="H276" s="20">
        <f t="shared" si="18"/>
        <v>2160</v>
      </c>
    </row>
    <row r="277" spans="1:8" ht="11.25">
      <c r="A277" s="69">
        <v>271</v>
      </c>
      <c r="B277" s="20">
        <v>800</v>
      </c>
      <c r="C277" s="20">
        <v>1400</v>
      </c>
      <c r="D277" s="20">
        <v>3600</v>
      </c>
      <c r="E277" s="20">
        <f t="shared" si="19"/>
        <v>625.2000000000023</v>
      </c>
      <c r="F277" s="20">
        <f t="shared" si="16"/>
        <v>1627.9000000000078</v>
      </c>
      <c r="G277" s="20">
        <f t="shared" si="17"/>
        <v>1355</v>
      </c>
      <c r="H277" s="20">
        <f t="shared" si="18"/>
        <v>2168</v>
      </c>
    </row>
    <row r="278" spans="1:8" ht="11.25">
      <c r="A278" s="69">
        <v>272</v>
      </c>
      <c r="B278" s="20">
        <v>800</v>
      </c>
      <c r="C278" s="20">
        <v>1400</v>
      </c>
      <c r="D278" s="20">
        <v>3600</v>
      </c>
      <c r="E278" s="20">
        <f t="shared" si="19"/>
        <v>626.4000000000024</v>
      </c>
      <c r="F278" s="20">
        <f t="shared" si="16"/>
        <v>1632.800000000008</v>
      </c>
      <c r="G278" s="20">
        <f t="shared" si="17"/>
        <v>1360</v>
      </c>
      <c r="H278" s="20">
        <f t="shared" si="18"/>
        <v>2176</v>
      </c>
    </row>
    <row r="279" spans="1:8" ht="11.25">
      <c r="A279" s="69">
        <v>273</v>
      </c>
      <c r="B279" s="20">
        <v>800</v>
      </c>
      <c r="C279" s="20">
        <v>1400</v>
      </c>
      <c r="D279" s="20">
        <v>3600</v>
      </c>
      <c r="E279" s="20">
        <f t="shared" si="19"/>
        <v>627.6000000000024</v>
      </c>
      <c r="F279" s="20">
        <f t="shared" si="16"/>
        <v>1637.700000000008</v>
      </c>
      <c r="G279" s="20">
        <f t="shared" si="17"/>
        <v>1365</v>
      </c>
      <c r="H279" s="20">
        <f t="shared" si="18"/>
        <v>2184</v>
      </c>
    </row>
    <row r="280" spans="1:8" ht="11.25">
      <c r="A280" s="69">
        <v>274</v>
      </c>
      <c r="B280" s="20">
        <v>800</v>
      </c>
      <c r="C280" s="20">
        <v>1400</v>
      </c>
      <c r="D280" s="20">
        <v>3600</v>
      </c>
      <c r="E280" s="20">
        <f t="shared" si="19"/>
        <v>628.8000000000025</v>
      </c>
      <c r="F280" s="20">
        <f t="shared" si="16"/>
        <v>1642.600000000008</v>
      </c>
      <c r="G280" s="20">
        <f t="shared" si="17"/>
        <v>1370</v>
      </c>
      <c r="H280" s="20">
        <f t="shared" si="18"/>
        <v>2192</v>
      </c>
    </row>
    <row r="281" spans="1:8" ht="11.25">
      <c r="A281" s="69">
        <v>275</v>
      </c>
      <c r="B281" s="20">
        <v>800</v>
      </c>
      <c r="C281" s="20">
        <v>1400</v>
      </c>
      <c r="D281" s="20">
        <v>3600</v>
      </c>
      <c r="E281" s="20">
        <f t="shared" si="19"/>
        <v>630.0000000000025</v>
      </c>
      <c r="F281" s="20">
        <f t="shared" si="16"/>
        <v>1647.5000000000082</v>
      </c>
      <c r="G281" s="20">
        <f t="shared" si="17"/>
        <v>1375</v>
      </c>
      <c r="H281" s="20">
        <f t="shared" si="18"/>
        <v>2200</v>
      </c>
    </row>
    <row r="282" spans="1:8" ht="11.25">
      <c r="A282" s="69">
        <v>276</v>
      </c>
      <c r="B282" s="20">
        <v>800</v>
      </c>
      <c r="C282" s="20">
        <v>1400</v>
      </c>
      <c r="D282" s="20">
        <v>3600</v>
      </c>
      <c r="E282" s="20">
        <f t="shared" si="19"/>
        <v>631.2000000000025</v>
      </c>
      <c r="F282" s="20">
        <f t="shared" si="16"/>
        <v>1652.4000000000083</v>
      </c>
      <c r="G282" s="20">
        <f t="shared" si="17"/>
        <v>1380</v>
      </c>
      <c r="H282" s="20">
        <f t="shared" si="18"/>
        <v>2208</v>
      </c>
    </row>
    <row r="283" spans="1:8" ht="11.25">
      <c r="A283" s="69">
        <v>277</v>
      </c>
      <c r="B283" s="20">
        <v>800</v>
      </c>
      <c r="C283" s="20">
        <v>1400</v>
      </c>
      <c r="D283" s="20">
        <v>3600</v>
      </c>
      <c r="E283" s="20">
        <f t="shared" si="19"/>
        <v>632.4000000000026</v>
      </c>
      <c r="F283" s="20">
        <f t="shared" si="16"/>
        <v>1657.3000000000084</v>
      </c>
      <c r="G283" s="20">
        <f t="shared" si="17"/>
        <v>1385</v>
      </c>
      <c r="H283" s="20">
        <f t="shared" si="18"/>
        <v>2216</v>
      </c>
    </row>
    <row r="284" spans="1:8" ht="11.25">
      <c r="A284" s="69">
        <v>278</v>
      </c>
      <c r="B284" s="20">
        <v>800</v>
      </c>
      <c r="C284" s="20">
        <v>1400</v>
      </c>
      <c r="D284" s="20">
        <v>3600</v>
      </c>
      <c r="E284" s="20">
        <f t="shared" si="19"/>
        <v>633.6000000000026</v>
      </c>
      <c r="F284" s="20">
        <f t="shared" si="16"/>
        <v>1662.2000000000085</v>
      </c>
      <c r="G284" s="20">
        <f t="shared" si="17"/>
        <v>1390</v>
      </c>
      <c r="H284" s="20">
        <f t="shared" si="18"/>
        <v>2224</v>
      </c>
    </row>
    <row r="285" spans="1:8" ht="11.25">
      <c r="A285" s="69">
        <v>279</v>
      </c>
      <c r="B285" s="20">
        <v>800</v>
      </c>
      <c r="C285" s="20">
        <v>1400</v>
      </c>
      <c r="D285" s="20">
        <v>3600</v>
      </c>
      <c r="E285" s="20">
        <f t="shared" si="19"/>
        <v>634.8000000000027</v>
      </c>
      <c r="F285" s="20">
        <f t="shared" si="16"/>
        <v>1667.1000000000085</v>
      </c>
      <c r="G285" s="20">
        <f t="shared" si="17"/>
        <v>1395</v>
      </c>
      <c r="H285" s="20">
        <f t="shared" si="18"/>
        <v>2232</v>
      </c>
    </row>
    <row r="286" spans="1:8" ht="11.25">
      <c r="A286" s="69">
        <v>280</v>
      </c>
      <c r="B286" s="20">
        <v>800</v>
      </c>
      <c r="C286" s="20">
        <v>1400</v>
      </c>
      <c r="D286" s="20">
        <v>3600</v>
      </c>
      <c r="E286" s="20">
        <f t="shared" si="19"/>
        <v>636.0000000000027</v>
      </c>
      <c r="F286" s="20">
        <f t="shared" si="16"/>
        <v>1672.0000000000086</v>
      </c>
      <c r="G286" s="20">
        <f t="shared" si="17"/>
        <v>1400</v>
      </c>
      <c r="H286" s="20">
        <f t="shared" si="18"/>
        <v>2240</v>
      </c>
    </row>
    <row r="287" spans="1:8" ht="11.25">
      <c r="A287" s="69">
        <v>281</v>
      </c>
      <c r="B287" s="20">
        <v>800</v>
      </c>
      <c r="C287" s="20">
        <v>1400</v>
      </c>
      <c r="D287" s="20">
        <v>3600</v>
      </c>
      <c r="E287" s="20">
        <f t="shared" si="19"/>
        <v>637.2000000000028</v>
      </c>
      <c r="F287" s="20">
        <f t="shared" si="16"/>
        <v>1676.9000000000087</v>
      </c>
      <c r="G287" s="20">
        <f t="shared" si="17"/>
        <v>1405</v>
      </c>
      <c r="H287" s="20">
        <f t="shared" si="18"/>
        <v>2248</v>
      </c>
    </row>
    <row r="288" spans="1:8" ht="11.25">
      <c r="A288" s="69">
        <v>282</v>
      </c>
      <c r="B288" s="20">
        <v>800</v>
      </c>
      <c r="C288" s="20">
        <v>1400</v>
      </c>
      <c r="D288" s="20">
        <v>3600</v>
      </c>
      <c r="E288" s="20">
        <f t="shared" si="19"/>
        <v>638.4000000000028</v>
      </c>
      <c r="F288" s="20">
        <f t="shared" si="16"/>
        <v>1681.8000000000088</v>
      </c>
      <c r="G288" s="20">
        <f t="shared" si="17"/>
        <v>1410</v>
      </c>
      <c r="H288" s="20">
        <f t="shared" si="18"/>
        <v>2256</v>
      </c>
    </row>
    <row r="289" spans="1:8" ht="11.25">
      <c r="A289" s="69">
        <v>283</v>
      </c>
      <c r="B289" s="20">
        <v>800</v>
      </c>
      <c r="C289" s="20">
        <v>1400</v>
      </c>
      <c r="D289" s="20">
        <v>3600</v>
      </c>
      <c r="E289" s="20">
        <f t="shared" si="19"/>
        <v>639.6000000000029</v>
      </c>
      <c r="F289" s="20">
        <f t="shared" si="16"/>
        <v>1686.700000000009</v>
      </c>
      <c r="G289" s="20">
        <f t="shared" si="17"/>
        <v>1415</v>
      </c>
      <c r="H289" s="20">
        <f t="shared" si="18"/>
        <v>2264</v>
      </c>
    </row>
    <row r="290" spans="1:8" ht="11.25">
      <c r="A290" s="69">
        <v>284</v>
      </c>
      <c r="B290" s="20">
        <v>800</v>
      </c>
      <c r="C290" s="20">
        <v>1400</v>
      </c>
      <c r="D290" s="20">
        <v>3600</v>
      </c>
      <c r="E290" s="20">
        <f t="shared" si="19"/>
        <v>640.8000000000029</v>
      </c>
      <c r="F290" s="20">
        <f t="shared" si="16"/>
        <v>1691.600000000009</v>
      </c>
      <c r="G290" s="20">
        <f t="shared" si="17"/>
        <v>1420</v>
      </c>
      <c r="H290" s="20">
        <f t="shared" si="18"/>
        <v>2272</v>
      </c>
    </row>
    <row r="291" spans="1:8" ht="11.25">
      <c r="A291" s="69">
        <v>285</v>
      </c>
      <c r="B291" s="20">
        <v>800</v>
      </c>
      <c r="C291" s="20">
        <v>1400</v>
      </c>
      <c r="D291" s="20">
        <v>3600</v>
      </c>
      <c r="E291" s="20">
        <f t="shared" si="19"/>
        <v>642.000000000003</v>
      </c>
      <c r="F291" s="20">
        <f t="shared" si="16"/>
        <v>1696.500000000009</v>
      </c>
      <c r="G291" s="20">
        <f t="shared" si="17"/>
        <v>1425</v>
      </c>
      <c r="H291" s="20">
        <f t="shared" si="18"/>
        <v>2280</v>
      </c>
    </row>
    <row r="292" spans="1:8" ht="11.25">
      <c r="A292" s="69">
        <v>286</v>
      </c>
      <c r="B292" s="20">
        <v>800</v>
      </c>
      <c r="C292" s="20">
        <v>1400</v>
      </c>
      <c r="D292" s="20">
        <v>3600</v>
      </c>
      <c r="E292" s="20">
        <f t="shared" si="19"/>
        <v>643.200000000003</v>
      </c>
      <c r="F292" s="20">
        <f t="shared" si="16"/>
        <v>1701.4000000000092</v>
      </c>
      <c r="G292" s="20">
        <f t="shared" si="17"/>
        <v>1430</v>
      </c>
      <c r="H292" s="20">
        <f t="shared" si="18"/>
        <v>2288</v>
      </c>
    </row>
    <row r="293" spans="1:8" ht="11.25">
      <c r="A293" s="69">
        <v>287</v>
      </c>
      <c r="B293" s="20">
        <v>800</v>
      </c>
      <c r="C293" s="20">
        <v>1400</v>
      </c>
      <c r="D293" s="20">
        <v>3600</v>
      </c>
      <c r="E293" s="20">
        <f t="shared" si="19"/>
        <v>644.400000000003</v>
      </c>
      <c r="F293" s="20">
        <f t="shared" si="16"/>
        <v>1706.3000000000093</v>
      </c>
      <c r="G293" s="20">
        <f t="shared" si="17"/>
        <v>1435</v>
      </c>
      <c r="H293" s="20">
        <f t="shared" si="18"/>
        <v>2296</v>
      </c>
    </row>
    <row r="294" spans="1:8" ht="11.25">
      <c r="A294" s="69">
        <v>288</v>
      </c>
      <c r="B294" s="20">
        <v>800</v>
      </c>
      <c r="C294" s="20">
        <v>1400</v>
      </c>
      <c r="D294" s="20">
        <v>3800</v>
      </c>
      <c r="E294" s="20">
        <f t="shared" si="19"/>
        <v>645.6000000000031</v>
      </c>
      <c r="F294" s="20">
        <f t="shared" si="16"/>
        <v>1711.2000000000094</v>
      </c>
      <c r="G294" s="20">
        <f t="shared" si="17"/>
        <v>1440</v>
      </c>
      <c r="H294" s="20">
        <f t="shared" si="18"/>
        <v>2304</v>
      </c>
    </row>
    <row r="295" spans="1:8" ht="11.25">
      <c r="A295" s="69">
        <v>289</v>
      </c>
      <c r="B295" s="20">
        <v>800</v>
      </c>
      <c r="C295" s="20">
        <v>1400</v>
      </c>
      <c r="D295" s="20">
        <v>3800</v>
      </c>
      <c r="E295" s="20">
        <f t="shared" si="19"/>
        <v>646.8000000000031</v>
      </c>
      <c r="F295" s="20">
        <f t="shared" si="16"/>
        <v>1716.1000000000095</v>
      </c>
      <c r="G295" s="20">
        <f t="shared" si="17"/>
        <v>1445</v>
      </c>
      <c r="H295" s="20">
        <f t="shared" si="18"/>
        <v>2312</v>
      </c>
    </row>
    <row r="296" spans="1:8" ht="11.25">
      <c r="A296" s="69">
        <v>290</v>
      </c>
      <c r="B296" s="20">
        <v>800</v>
      </c>
      <c r="C296" s="20">
        <v>1400</v>
      </c>
      <c r="D296" s="20">
        <v>3800</v>
      </c>
      <c r="E296" s="20">
        <f t="shared" si="19"/>
        <v>648.0000000000032</v>
      </c>
      <c r="F296" s="20">
        <f t="shared" si="16"/>
        <v>1721.0000000000095</v>
      </c>
      <c r="G296" s="20">
        <f t="shared" si="17"/>
        <v>1450</v>
      </c>
      <c r="H296" s="20">
        <f t="shared" si="18"/>
        <v>2320</v>
      </c>
    </row>
    <row r="297" spans="1:8" ht="11.25">
      <c r="A297" s="69">
        <v>291</v>
      </c>
      <c r="B297" s="20">
        <v>800</v>
      </c>
      <c r="C297" s="20">
        <v>1400</v>
      </c>
      <c r="D297" s="20">
        <v>3800</v>
      </c>
      <c r="E297" s="20">
        <f t="shared" si="19"/>
        <v>649.2000000000032</v>
      </c>
      <c r="F297" s="20">
        <f t="shared" si="16"/>
        <v>1725.9000000000096</v>
      </c>
      <c r="G297" s="20">
        <f t="shared" si="17"/>
        <v>1455</v>
      </c>
      <c r="H297" s="20">
        <f t="shared" si="18"/>
        <v>2328</v>
      </c>
    </row>
    <row r="298" spans="1:8" ht="11.25">
      <c r="A298" s="69">
        <v>292</v>
      </c>
      <c r="B298" s="20">
        <v>800</v>
      </c>
      <c r="C298" s="20">
        <v>1400</v>
      </c>
      <c r="D298" s="20">
        <v>3800</v>
      </c>
      <c r="E298" s="20">
        <f t="shared" si="19"/>
        <v>650.4000000000033</v>
      </c>
      <c r="F298" s="20">
        <f t="shared" si="16"/>
        <v>1730.8000000000097</v>
      </c>
      <c r="G298" s="20">
        <f t="shared" si="17"/>
        <v>1460</v>
      </c>
      <c r="H298" s="20">
        <f t="shared" si="18"/>
        <v>2336</v>
      </c>
    </row>
    <row r="299" spans="1:8" ht="11.25">
      <c r="A299" s="69">
        <v>293</v>
      </c>
      <c r="B299" s="20">
        <v>800</v>
      </c>
      <c r="C299" s="20">
        <v>1400</v>
      </c>
      <c r="D299" s="20">
        <v>3800</v>
      </c>
      <c r="E299" s="20">
        <f t="shared" si="19"/>
        <v>651.6000000000033</v>
      </c>
      <c r="F299" s="20">
        <f t="shared" si="16"/>
        <v>1735.7000000000098</v>
      </c>
      <c r="G299" s="20">
        <f t="shared" si="17"/>
        <v>1465</v>
      </c>
      <c r="H299" s="20">
        <f t="shared" si="18"/>
        <v>2344</v>
      </c>
    </row>
    <row r="300" spans="1:8" ht="11.25">
      <c r="A300" s="69">
        <v>294</v>
      </c>
      <c r="B300" s="20">
        <v>800</v>
      </c>
      <c r="C300" s="20">
        <v>1400</v>
      </c>
      <c r="D300" s="20">
        <v>3800</v>
      </c>
      <c r="E300" s="20">
        <f t="shared" si="19"/>
        <v>652.8000000000034</v>
      </c>
      <c r="F300" s="20">
        <f t="shared" si="16"/>
        <v>1740.60000000001</v>
      </c>
      <c r="G300" s="20">
        <f t="shared" si="17"/>
        <v>1470</v>
      </c>
      <c r="H300" s="20">
        <f t="shared" si="18"/>
        <v>2352</v>
      </c>
    </row>
    <row r="301" spans="1:8" ht="11.25">
      <c r="A301" s="69">
        <v>295</v>
      </c>
      <c r="B301" s="20">
        <v>800</v>
      </c>
      <c r="C301" s="20">
        <v>1400</v>
      </c>
      <c r="D301" s="20">
        <v>3800</v>
      </c>
      <c r="E301" s="20">
        <f t="shared" si="19"/>
        <v>654.0000000000034</v>
      </c>
      <c r="F301" s="20">
        <f t="shared" si="16"/>
        <v>1745.50000000001</v>
      </c>
      <c r="G301" s="20">
        <f t="shared" si="17"/>
        <v>1475</v>
      </c>
      <c r="H301" s="20">
        <f t="shared" si="18"/>
        <v>2360</v>
      </c>
    </row>
    <row r="302" spans="1:8" ht="11.25">
      <c r="A302" s="69">
        <v>296</v>
      </c>
      <c r="B302" s="20">
        <v>800</v>
      </c>
      <c r="C302" s="20">
        <v>1400</v>
      </c>
      <c r="D302" s="20">
        <v>3800</v>
      </c>
      <c r="E302" s="20">
        <f t="shared" si="19"/>
        <v>655.2000000000035</v>
      </c>
      <c r="F302" s="20">
        <f t="shared" si="16"/>
        <v>1750.40000000001</v>
      </c>
      <c r="G302" s="20">
        <f t="shared" si="17"/>
        <v>1480</v>
      </c>
      <c r="H302" s="20">
        <f t="shared" si="18"/>
        <v>2368</v>
      </c>
    </row>
    <row r="303" spans="1:8" ht="11.25">
      <c r="A303" s="69">
        <v>297</v>
      </c>
      <c r="B303" s="20">
        <v>800</v>
      </c>
      <c r="C303" s="20">
        <v>1400</v>
      </c>
      <c r="D303" s="20">
        <v>3800</v>
      </c>
      <c r="E303" s="20">
        <f t="shared" si="19"/>
        <v>656.4000000000035</v>
      </c>
      <c r="F303" s="20">
        <f t="shared" si="16"/>
        <v>1755.3000000000102</v>
      </c>
      <c r="G303" s="20">
        <f t="shared" si="17"/>
        <v>1485</v>
      </c>
      <c r="H303" s="20">
        <f t="shared" si="18"/>
        <v>2376</v>
      </c>
    </row>
    <row r="304" spans="1:8" ht="11.25">
      <c r="A304" s="69">
        <v>298</v>
      </c>
      <c r="B304" s="20">
        <v>800</v>
      </c>
      <c r="C304" s="20">
        <v>1400</v>
      </c>
      <c r="D304" s="20">
        <v>3800</v>
      </c>
      <c r="E304" s="20">
        <f t="shared" si="19"/>
        <v>657.6000000000035</v>
      </c>
      <c r="F304" s="20">
        <f t="shared" si="16"/>
        <v>1760.2000000000103</v>
      </c>
      <c r="G304" s="20">
        <f t="shared" si="17"/>
        <v>1490</v>
      </c>
      <c r="H304" s="20">
        <f t="shared" si="18"/>
        <v>2384</v>
      </c>
    </row>
    <row r="305" spans="1:8" ht="11.25">
      <c r="A305" s="69">
        <v>299</v>
      </c>
      <c r="B305" s="20">
        <v>800</v>
      </c>
      <c r="C305" s="20">
        <v>1400</v>
      </c>
      <c r="D305" s="20">
        <v>3800</v>
      </c>
      <c r="E305" s="20">
        <f t="shared" si="19"/>
        <v>658.8000000000036</v>
      </c>
      <c r="F305" s="20">
        <f t="shared" si="16"/>
        <v>1765.1000000000104</v>
      </c>
      <c r="G305" s="20">
        <f t="shared" si="17"/>
        <v>1495</v>
      </c>
      <c r="H305" s="20">
        <f t="shared" si="18"/>
        <v>2392</v>
      </c>
    </row>
    <row r="306" spans="1:8" ht="11.25">
      <c r="A306" s="69">
        <v>300</v>
      </c>
      <c r="B306" s="20">
        <v>800</v>
      </c>
      <c r="C306" s="20">
        <v>1400</v>
      </c>
      <c r="D306" s="20">
        <v>3800</v>
      </c>
      <c r="E306" s="20">
        <f t="shared" si="19"/>
        <v>660.0000000000036</v>
      </c>
      <c r="F306" s="20">
        <f t="shared" si="16"/>
        <v>1770.0000000000105</v>
      </c>
      <c r="G306" s="20">
        <f t="shared" si="17"/>
        <v>1500</v>
      </c>
      <c r="H306" s="20">
        <f t="shared" si="18"/>
        <v>2400</v>
      </c>
    </row>
    <row r="307" spans="1:8" ht="11.25">
      <c r="A307" s="69">
        <v>301</v>
      </c>
      <c r="B307" s="20">
        <v>800</v>
      </c>
      <c r="C307" s="20">
        <v>1400</v>
      </c>
      <c r="D307" s="20">
        <v>3800</v>
      </c>
      <c r="E307" s="20">
        <f t="shared" si="19"/>
        <v>661.2000000000037</v>
      </c>
      <c r="F307" s="20">
        <f t="shared" si="16"/>
        <v>1774.9000000000106</v>
      </c>
      <c r="G307" s="20">
        <f t="shared" si="17"/>
        <v>1505</v>
      </c>
      <c r="H307" s="20">
        <f t="shared" si="18"/>
        <v>2408</v>
      </c>
    </row>
    <row r="308" spans="1:8" ht="11.25">
      <c r="A308" s="69">
        <v>302</v>
      </c>
      <c r="B308" s="20">
        <v>800</v>
      </c>
      <c r="C308" s="20">
        <v>1400</v>
      </c>
      <c r="D308" s="20">
        <v>3800</v>
      </c>
      <c r="E308" s="20">
        <f t="shared" si="19"/>
        <v>662.4000000000037</v>
      </c>
      <c r="F308" s="20">
        <f t="shared" si="16"/>
        <v>1779.8000000000106</v>
      </c>
      <c r="G308" s="20">
        <f t="shared" si="17"/>
        <v>1510</v>
      </c>
      <c r="H308" s="20">
        <f t="shared" si="18"/>
        <v>2416</v>
      </c>
    </row>
    <row r="309" spans="1:8" ht="11.25">
      <c r="A309" s="69">
        <v>303</v>
      </c>
      <c r="B309" s="20">
        <v>800</v>
      </c>
      <c r="C309" s="20">
        <v>1400</v>
      </c>
      <c r="D309" s="20">
        <v>3800</v>
      </c>
      <c r="E309" s="20">
        <f t="shared" si="19"/>
        <v>663.6000000000038</v>
      </c>
      <c r="F309" s="20">
        <f t="shared" si="16"/>
        <v>1784.7000000000107</v>
      </c>
      <c r="G309" s="20">
        <f t="shared" si="17"/>
        <v>1515</v>
      </c>
      <c r="H309" s="20">
        <f t="shared" si="18"/>
        <v>2424</v>
      </c>
    </row>
    <row r="310" spans="1:8" ht="11.25">
      <c r="A310" s="69">
        <v>304</v>
      </c>
      <c r="B310" s="20">
        <v>800</v>
      </c>
      <c r="C310" s="20">
        <v>1400</v>
      </c>
      <c r="D310" s="20">
        <v>4000</v>
      </c>
      <c r="E310" s="20">
        <f t="shared" si="19"/>
        <v>664.8000000000038</v>
      </c>
      <c r="F310" s="20">
        <f t="shared" si="16"/>
        <v>1789.6000000000108</v>
      </c>
      <c r="G310" s="20">
        <f t="shared" si="17"/>
        <v>1520</v>
      </c>
      <c r="H310" s="20">
        <f t="shared" si="18"/>
        <v>2432</v>
      </c>
    </row>
    <row r="311" spans="1:8" ht="11.25">
      <c r="A311" s="69">
        <v>305</v>
      </c>
      <c r="B311" s="20">
        <v>800</v>
      </c>
      <c r="C311" s="20">
        <v>1400</v>
      </c>
      <c r="D311" s="20">
        <v>4000</v>
      </c>
      <c r="E311" s="20">
        <f t="shared" si="19"/>
        <v>666.0000000000039</v>
      </c>
      <c r="F311" s="20">
        <f t="shared" si="16"/>
        <v>1794.500000000011</v>
      </c>
      <c r="G311" s="20">
        <f t="shared" si="17"/>
        <v>1525</v>
      </c>
      <c r="H311" s="20">
        <f t="shared" si="18"/>
        <v>2440</v>
      </c>
    </row>
    <row r="312" spans="1:8" ht="11.25">
      <c r="A312" s="69">
        <v>306</v>
      </c>
      <c r="B312" s="20">
        <v>800</v>
      </c>
      <c r="C312" s="20">
        <v>1400</v>
      </c>
      <c r="D312" s="20">
        <v>4000</v>
      </c>
      <c r="E312" s="20">
        <f t="shared" si="19"/>
        <v>667.2000000000039</v>
      </c>
      <c r="F312" s="20">
        <f t="shared" si="16"/>
        <v>1799.400000000011</v>
      </c>
      <c r="G312" s="20">
        <f t="shared" si="17"/>
        <v>1530</v>
      </c>
      <c r="H312" s="20">
        <f t="shared" si="18"/>
        <v>2448</v>
      </c>
    </row>
    <row r="313" spans="1:8" ht="11.25">
      <c r="A313" s="69">
        <v>307</v>
      </c>
      <c r="B313" s="20">
        <v>800</v>
      </c>
      <c r="C313" s="20">
        <v>1400</v>
      </c>
      <c r="D313" s="20">
        <v>4000</v>
      </c>
      <c r="E313" s="20">
        <f t="shared" si="19"/>
        <v>668.400000000004</v>
      </c>
      <c r="F313" s="20">
        <f t="shared" si="16"/>
        <v>1804.300000000011</v>
      </c>
      <c r="G313" s="20">
        <f t="shared" si="17"/>
        <v>1535</v>
      </c>
      <c r="H313" s="20">
        <f t="shared" si="18"/>
        <v>2456</v>
      </c>
    </row>
    <row r="314" spans="1:8" ht="11.25">
      <c r="A314" s="69">
        <v>308</v>
      </c>
      <c r="B314" s="20">
        <v>800</v>
      </c>
      <c r="C314" s="20">
        <v>1400</v>
      </c>
      <c r="D314" s="20">
        <v>4000</v>
      </c>
      <c r="E314" s="20">
        <f t="shared" si="19"/>
        <v>669.600000000004</v>
      </c>
      <c r="F314" s="20">
        <f t="shared" si="16"/>
        <v>1809.2000000000112</v>
      </c>
      <c r="G314" s="20">
        <f t="shared" si="17"/>
        <v>1540</v>
      </c>
      <c r="H314" s="20">
        <f t="shared" si="18"/>
        <v>2464</v>
      </c>
    </row>
    <row r="315" spans="1:8" ht="11.25">
      <c r="A315" s="69">
        <v>309</v>
      </c>
      <c r="B315" s="20">
        <v>800</v>
      </c>
      <c r="C315" s="20">
        <v>1400</v>
      </c>
      <c r="D315" s="20">
        <v>4000</v>
      </c>
      <c r="E315" s="20">
        <f t="shared" si="19"/>
        <v>670.800000000004</v>
      </c>
      <c r="F315" s="20">
        <f t="shared" si="16"/>
        <v>1814.1000000000113</v>
      </c>
      <c r="G315" s="20">
        <f t="shared" si="17"/>
        <v>1545</v>
      </c>
      <c r="H315" s="20">
        <f t="shared" si="18"/>
        <v>2472</v>
      </c>
    </row>
    <row r="316" spans="1:8" ht="11.25">
      <c r="A316" s="69">
        <v>310</v>
      </c>
      <c r="B316" s="20">
        <v>800</v>
      </c>
      <c r="C316" s="20">
        <v>1400</v>
      </c>
      <c r="D316" s="20">
        <v>4000</v>
      </c>
      <c r="E316" s="20">
        <f t="shared" si="19"/>
        <v>672.0000000000041</v>
      </c>
      <c r="F316" s="20">
        <f t="shared" si="16"/>
        <v>1819.0000000000114</v>
      </c>
      <c r="G316" s="20">
        <f t="shared" si="17"/>
        <v>1550</v>
      </c>
      <c r="H316" s="20">
        <f t="shared" si="18"/>
        <v>2480</v>
      </c>
    </row>
    <row r="317" spans="1:8" ht="11.25">
      <c r="A317" s="69">
        <v>311</v>
      </c>
      <c r="B317" s="20">
        <v>800</v>
      </c>
      <c r="C317" s="20">
        <v>1600</v>
      </c>
      <c r="D317" s="20">
        <v>4000</v>
      </c>
      <c r="E317" s="20">
        <f t="shared" si="19"/>
        <v>673.2000000000041</v>
      </c>
      <c r="F317" s="20">
        <f t="shared" si="16"/>
        <v>1823.9000000000115</v>
      </c>
      <c r="G317" s="20">
        <f t="shared" si="17"/>
        <v>1555</v>
      </c>
      <c r="H317" s="20">
        <f t="shared" si="18"/>
        <v>2488</v>
      </c>
    </row>
    <row r="318" spans="1:8" ht="11.25">
      <c r="A318" s="69">
        <v>312</v>
      </c>
      <c r="B318" s="20">
        <v>800</v>
      </c>
      <c r="C318" s="20">
        <v>1600</v>
      </c>
      <c r="D318" s="20">
        <v>4000</v>
      </c>
      <c r="E318" s="20">
        <f t="shared" si="19"/>
        <v>674.4000000000042</v>
      </c>
      <c r="F318" s="20">
        <f t="shared" si="16"/>
        <v>1828.8000000000116</v>
      </c>
      <c r="G318" s="20">
        <f t="shared" si="17"/>
        <v>1560</v>
      </c>
      <c r="H318" s="20">
        <f t="shared" si="18"/>
        <v>2496</v>
      </c>
    </row>
    <row r="319" spans="1:8" ht="11.25">
      <c r="A319" s="69">
        <v>313</v>
      </c>
      <c r="B319" s="20">
        <v>800</v>
      </c>
      <c r="C319" s="20">
        <v>1600</v>
      </c>
      <c r="D319" s="20">
        <v>4000</v>
      </c>
      <c r="E319" s="20">
        <f t="shared" si="19"/>
        <v>675.6000000000042</v>
      </c>
      <c r="F319" s="20">
        <f t="shared" si="16"/>
        <v>1833.7000000000116</v>
      </c>
      <c r="G319" s="20">
        <f t="shared" si="17"/>
        <v>1565</v>
      </c>
      <c r="H319" s="20">
        <f t="shared" si="18"/>
        <v>2504</v>
      </c>
    </row>
    <row r="320" spans="1:8" ht="11.25">
      <c r="A320" s="69">
        <v>314</v>
      </c>
      <c r="B320" s="20">
        <v>800</v>
      </c>
      <c r="C320" s="20">
        <v>1600</v>
      </c>
      <c r="D320" s="20">
        <v>4000</v>
      </c>
      <c r="E320" s="20">
        <f t="shared" si="19"/>
        <v>676.8000000000043</v>
      </c>
      <c r="F320" s="20">
        <f t="shared" si="16"/>
        <v>1838.6000000000117</v>
      </c>
      <c r="G320" s="20">
        <f t="shared" si="17"/>
        <v>1570</v>
      </c>
      <c r="H320" s="20">
        <f t="shared" si="18"/>
        <v>2512</v>
      </c>
    </row>
    <row r="321" spans="1:8" ht="11.25">
      <c r="A321" s="69">
        <v>315</v>
      </c>
      <c r="B321" s="20">
        <v>800</v>
      </c>
      <c r="C321" s="20">
        <v>1600</v>
      </c>
      <c r="D321" s="20">
        <v>4000</v>
      </c>
      <c r="E321" s="20">
        <f t="shared" si="19"/>
        <v>678.0000000000043</v>
      </c>
      <c r="F321" s="20">
        <f t="shared" si="16"/>
        <v>1843.5000000000118</v>
      </c>
      <c r="G321" s="20">
        <f t="shared" si="17"/>
        <v>1575</v>
      </c>
      <c r="H321" s="20">
        <f t="shared" si="18"/>
        <v>2520</v>
      </c>
    </row>
    <row r="322" spans="1:8" ht="11.25">
      <c r="A322" s="69">
        <v>316</v>
      </c>
      <c r="B322" s="20">
        <v>800</v>
      </c>
      <c r="C322" s="20">
        <v>1600</v>
      </c>
      <c r="D322" s="20">
        <v>4000</v>
      </c>
      <c r="E322" s="20">
        <f t="shared" si="19"/>
        <v>679.2000000000044</v>
      </c>
      <c r="F322" s="20">
        <f t="shared" si="16"/>
        <v>1848.400000000012</v>
      </c>
      <c r="G322" s="20">
        <f t="shared" si="17"/>
        <v>1580</v>
      </c>
      <c r="H322" s="20">
        <f t="shared" si="18"/>
        <v>2528</v>
      </c>
    </row>
    <row r="323" spans="1:8" ht="11.25">
      <c r="A323" s="69">
        <v>317</v>
      </c>
      <c r="B323" s="20">
        <v>800</v>
      </c>
      <c r="C323" s="20">
        <v>1600</v>
      </c>
      <c r="D323" s="20">
        <v>4000</v>
      </c>
      <c r="E323" s="20">
        <f t="shared" si="19"/>
        <v>680.4000000000044</v>
      </c>
      <c r="F323" s="20">
        <f t="shared" si="16"/>
        <v>1853.300000000012</v>
      </c>
      <c r="G323" s="20">
        <f t="shared" si="17"/>
        <v>1585</v>
      </c>
      <c r="H323" s="20">
        <f t="shared" si="18"/>
        <v>2536</v>
      </c>
    </row>
    <row r="324" spans="1:8" ht="11.25">
      <c r="A324" s="69">
        <v>318</v>
      </c>
      <c r="B324" s="20">
        <v>800</v>
      </c>
      <c r="C324" s="20">
        <v>1600</v>
      </c>
      <c r="D324" s="20">
        <v>4000</v>
      </c>
      <c r="E324" s="20">
        <f t="shared" si="19"/>
        <v>681.6000000000045</v>
      </c>
      <c r="F324" s="20">
        <f t="shared" si="16"/>
        <v>1858.200000000012</v>
      </c>
      <c r="G324" s="20">
        <f t="shared" si="17"/>
        <v>1590</v>
      </c>
      <c r="H324" s="20">
        <f t="shared" si="18"/>
        <v>2544</v>
      </c>
    </row>
    <row r="325" spans="1:8" ht="11.25">
      <c r="A325" s="69">
        <v>319</v>
      </c>
      <c r="B325" s="20">
        <v>1000</v>
      </c>
      <c r="C325" s="20">
        <v>1600</v>
      </c>
      <c r="D325" s="20">
        <v>4000</v>
      </c>
      <c r="E325" s="20">
        <f t="shared" si="19"/>
        <v>682.8000000000045</v>
      </c>
      <c r="F325" s="20">
        <f t="shared" si="16"/>
        <v>1863.1000000000122</v>
      </c>
      <c r="G325" s="20">
        <f t="shared" si="17"/>
        <v>1595</v>
      </c>
      <c r="H325" s="20">
        <f t="shared" si="18"/>
        <v>2552</v>
      </c>
    </row>
    <row r="326" spans="1:8" ht="11.25">
      <c r="A326" s="69">
        <v>320</v>
      </c>
      <c r="B326" s="20">
        <v>1000</v>
      </c>
      <c r="C326" s="20">
        <v>1600</v>
      </c>
      <c r="D326" s="20">
        <v>4000</v>
      </c>
      <c r="E326" s="20">
        <f t="shared" si="19"/>
        <v>684.0000000000045</v>
      </c>
      <c r="F326" s="20">
        <f t="shared" si="16"/>
        <v>1868.0000000000123</v>
      </c>
      <c r="G326" s="20">
        <f t="shared" si="17"/>
        <v>1600</v>
      </c>
      <c r="H326" s="20">
        <f t="shared" si="18"/>
        <v>2560</v>
      </c>
    </row>
    <row r="327" spans="1:8" ht="11.25">
      <c r="A327" s="69">
        <v>321</v>
      </c>
      <c r="B327" s="20">
        <v>1000</v>
      </c>
      <c r="C327" s="20">
        <v>1600</v>
      </c>
      <c r="D327" s="20">
        <v>4200</v>
      </c>
      <c r="E327" s="20">
        <f t="shared" si="19"/>
        <v>685.2000000000046</v>
      </c>
      <c r="F327" s="20">
        <f t="shared" si="16"/>
        <v>1872.9000000000124</v>
      </c>
      <c r="G327" s="20">
        <f t="shared" si="17"/>
        <v>1605</v>
      </c>
      <c r="H327" s="20">
        <f t="shared" si="18"/>
        <v>2568</v>
      </c>
    </row>
    <row r="328" spans="1:8" ht="11.25">
      <c r="A328" s="69">
        <v>322</v>
      </c>
      <c r="B328" s="20">
        <v>1000</v>
      </c>
      <c r="C328" s="20">
        <v>1600</v>
      </c>
      <c r="D328" s="20">
        <v>4200</v>
      </c>
      <c r="E328" s="20">
        <f t="shared" si="19"/>
        <v>686.4000000000046</v>
      </c>
      <c r="F328" s="20">
        <f aca="true" t="shared" si="20" ref="F328:F391">F327+4.9</f>
        <v>1877.8000000000125</v>
      </c>
      <c r="G328" s="20">
        <f aca="true" t="shared" si="21" ref="G328:G391">G327+5</f>
        <v>1610</v>
      </c>
      <c r="H328" s="20">
        <f aca="true" t="shared" si="22" ref="H328:H391">H327+8</f>
        <v>2576</v>
      </c>
    </row>
    <row r="329" spans="1:8" ht="11.25">
      <c r="A329" s="69">
        <v>323</v>
      </c>
      <c r="B329" s="20">
        <v>1000</v>
      </c>
      <c r="C329" s="20">
        <v>1600</v>
      </c>
      <c r="D329" s="20">
        <v>4200</v>
      </c>
      <c r="E329" s="20">
        <f aca="true" t="shared" si="23" ref="E329:E392">E328+1.2</f>
        <v>687.6000000000047</v>
      </c>
      <c r="F329" s="20">
        <f t="shared" si="20"/>
        <v>1882.7000000000126</v>
      </c>
      <c r="G329" s="20">
        <f t="shared" si="21"/>
        <v>1615</v>
      </c>
      <c r="H329" s="20">
        <f t="shared" si="22"/>
        <v>2584</v>
      </c>
    </row>
    <row r="330" spans="1:8" ht="11.25">
      <c r="A330" s="69">
        <v>324</v>
      </c>
      <c r="B330" s="20">
        <v>1000</v>
      </c>
      <c r="C330" s="20">
        <v>1600</v>
      </c>
      <c r="D330" s="20">
        <v>4200</v>
      </c>
      <c r="E330" s="20">
        <f t="shared" si="23"/>
        <v>688.8000000000047</v>
      </c>
      <c r="F330" s="20">
        <f t="shared" si="20"/>
        <v>1887.6000000000126</v>
      </c>
      <c r="G330" s="20">
        <f t="shared" si="21"/>
        <v>1620</v>
      </c>
      <c r="H330" s="20">
        <f t="shared" si="22"/>
        <v>2592</v>
      </c>
    </row>
    <row r="331" spans="1:8" ht="11.25">
      <c r="A331" s="69">
        <v>325</v>
      </c>
      <c r="B331" s="20">
        <v>1000</v>
      </c>
      <c r="C331" s="20">
        <v>1600</v>
      </c>
      <c r="D331" s="20">
        <v>4200</v>
      </c>
      <c r="E331" s="20">
        <f t="shared" si="23"/>
        <v>690.0000000000048</v>
      </c>
      <c r="F331" s="20">
        <f t="shared" si="20"/>
        <v>1892.5000000000127</v>
      </c>
      <c r="G331" s="20">
        <f t="shared" si="21"/>
        <v>1625</v>
      </c>
      <c r="H331" s="20">
        <f t="shared" si="22"/>
        <v>2600</v>
      </c>
    </row>
    <row r="332" spans="1:8" ht="11.25">
      <c r="A332" s="69">
        <v>326</v>
      </c>
      <c r="B332" s="20">
        <v>1000</v>
      </c>
      <c r="C332" s="20">
        <v>1600</v>
      </c>
      <c r="D332" s="20">
        <v>4200</v>
      </c>
      <c r="E332" s="20">
        <f t="shared" si="23"/>
        <v>691.2000000000048</v>
      </c>
      <c r="F332" s="20">
        <f t="shared" si="20"/>
        <v>1897.4000000000128</v>
      </c>
      <c r="G332" s="20">
        <f t="shared" si="21"/>
        <v>1630</v>
      </c>
      <c r="H332" s="20">
        <f t="shared" si="22"/>
        <v>2608</v>
      </c>
    </row>
    <row r="333" spans="1:8" ht="11.25">
      <c r="A333" s="69">
        <v>327</v>
      </c>
      <c r="B333" s="20">
        <v>1000</v>
      </c>
      <c r="C333" s="20">
        <v>1600</v>
      </c>
      <c r="D333" s="20">
        <v>4200</v>
      </c>
      <c r="E333" s="20">
        <f t="shared" si="23"/>
        <v>692.4000000000049</v>
      </c>
      <c r="F333" s="20">
        <f t="shared" si="20"/>
        <v>1902.300000000013</v>
      </c>
      <c r="G333" s="20">
        <f t="shared" si="21"/>
        <v>1635</v>
      </c>
      <c r="H333" s="20">
        <f t="shared" si="22"/>
        <v>2616</v>
      </c>
    </row>
    <row r="334" spans="1:8" ht="11.25">
      <c r="A334" s="69">
        <v>328</v>
      </c>
      <c r="B334" s="20">
        <v>1000</v>
      </c>
      <c r="C334" s="20">
        <v>1600</v>
      </c>
      <c r="D334" s="20">
        <v>4200</v>
      </c>
      <c r="E334" s="20">
        <f t="shared" si="23"/>
        <v>693.6000000000049</v>
      </c>
      <c r="F334" s="20">
        <f t="shared" si="20"/>
        <v>1907.200000000013</v>
      </c>
      <c r="G334" s="20">
        <f t="shared" si="21"/>
        <v>1640</v>
      </c>
      <c r="H334" s="20">
        <f t="shared" si="22"/>
        <v>2624</v>
      </c>
    </row>
    <row r="335" spans="1:8" ht="11.25">
      <c r="A335" s="69">
        <v>329</v>
      </c>
      <c r="B335" s="20">
        <v>1000</v>
      </c>
      <c r="C335" s="20">
        <v>1600</v>
      </c>
      <c r="D335" s="20">
        <v>4200</v>
      </c>
      <c r="E335" s="20">
        <f t="shared" si="23"/>
        <v>694.800000000005</v>
      </c>
      <c r="F335" s="20">
        <f t="shared" si="20"/>
        <v>1912.100000000013</v>
      </c>
      <c r="G335" s="20">
        <f t="shared" si="21"/>
        <v>1645</v>
      </c>
      <c r="H335" s="20">
        <f t="shared" si="22"/>
        <v>2632</v>
      </c>
    </row>
    <row r="336" spans="1:8" ht="11.25">
      <c r="A336" s="69">
        <v>330</v>
      </c>
      <c r="B336" s="20">
        <v>1000</v>
      </c>
      <c r="C336" s="20">
        <v>1600</v>
      </c>
      <c r="D336" s="20">
        <v>4200</v>
      </c>
      <c r="E336" s="20">
        <f t="shared" si="23"/>
        <v>696.000000000005</v>
      </c>
      <c r="F336" s="20">
        <f t="shared" si="20"/>
        <v>1917.0000000000132</v>
      </c>
      <c r="G336" s="20">
        <f t="shared" si="21"/>
        <v>1650</v>
      </c>
      <c r="H336" s="20">
        <f t="shared" si="22"/>
        <v>2640</v>
      </c>
    </row>
    <row r="337" spans="1:8" ht="11.25">
      <c r="A337" s="69">
        <v>331</v>
      </c>
      <c r="B337" s="20">
        <v>1000</v>
      </c>
      <c r="C337" s="20">
        <v>1600</v>
      </c>
      <c r="D337" s="20">
        <v>4200</v>
      </c>
      <c r="E337" s="20">
        <f t="shared" si="23"/>
        <v>697.200000000005</v>
      </c>
      <c r="F337" s="20">
        <f t="shared" si="20"/>
        <v>1921.9000000000133</v>
      </c>
      <c r="G337" s="20">
        <f t="shared" si="21"/>
        <v>1655</v>
      </c>
      <c r="H337" s="20">
        <f t="shared" si="22"/>
        <v>2648</v>
      </c>
    </row>
    <row r="338" spans="1:8" ht="11.25">
      <c r="A338" s="69">
        <v>332</v>
      </c>
      <c r="B338" s="20">
        <v>1000</v>
      </c>
      <c r="C338" s="20">
        <v>1600</v>
      </c>
      <c r="D338" s="20">
        <v>4200</v>
      </c>
      <c r="E338" s="20">
        <f t="shared" si="23"/>
        <v>698.4000000000051</v>
      </c>
      <c r="F338" s="20">
        <f t="shared" si="20"/>
        <v>1926.8000000000134</v>
      </c>
      <c r="G338" s="20">
        <f t="shared" si="21"/>
        <v>1660</v>
      </c>
      <c r="H338" s="20">
        <f t="shared" si="22"/>
        <v>2656</v>
      </c>
    </row>
    <row r="339" spans="1:8" ht="11.25">
      <c r="A339" s="69">
        <v>333</v>
      </c>
      <c r="B339" s="20">
        <v>1000</v>
      </c>
      <c r="C339" s="20">
        <v>1600</v>
      </c>
      <c r="D339" s="20">
        <v>4200</v>
      </c>
      <c r="E339" s="20">
        <f t="shared" si="23"/>
        <v>699.6000000000051</v>
      </c>
      <c r="F339" s="20">
        <f t="shared" si="20"/>
        <v>1931.7000000000135</v>
      </c>
      <c r="G339" s="20">
        <f t="shared" si="21"/>
        <v>1665</v>
      </c>
      <c r="H339" s="20">
        <f t="shared" si="22"/>
        <v>2664</v>
      </c>
    </row>
    <row r="340" spans="1:8" ht="11.25">
      <c r="A340" s="69">
        <v>334</v>
      </c>
      <c r="B340" s="20">
        <v>1000</v>
      </c>
      <c r="C340" s="20">
        <v>1600</v>
      </c>
      <c r="D340" s="20">
        <v>4200</v>
      </c>
      <c r="E340" s="20">
        <f t="shared" si="23"/>
        <v>700.8000000000052</v>
      </c>
      <c r="F340" s="20">
        <f t="shared" si="20"/>
        <v>1936.6000000000136</v>
      </c>
      <c r="G340" s="20">
        <f t="shared" si="21"/>
        <v>1670</v>
      </c>
      <c r="H340" s="20">
        <f t="shared" si="22"/>
        <v>2672</v>
      </c>
    </row>
    <row r="341" spans="1:8" ht="11.25">
      <c r="A341" s="69">
        <v>335</v>
      </c>
      <c r="B341" s="20">
        <v>1000</v>
      </c>
      <c r="C341" s="20">
        <v>1600</v>
      </c>
      <c r="D341" s="20">
        <v>4200</v>
      </c>
      <c r="E341" s="20">
        <f t="shared" si="23"/>
        <v>702.0000000000052</v>
      </c>
      <c r="F341" s="20">
        <f t="shared" si="20"/>
        <v>1941.5000000000136</v>
      </c>
      <c r="G341" s="20">
        <f t="shared" si="21"/>
        <v>1675</v>
      </c>
      <c r="H341" s="20">
        <f t="shared" si="22"/>
        <v>2680</v>
      </c>
    </row>
    <row r="342" spans="1:8" ht="11.25">
      <c r="A342" s="69">
        <v>336</v>
      </c>
      <c r="B342" s="20">
        <v>1000</v>
      </c>
      <c r="C342" s="20">
        <v>1600</v>
      </c>
      <c r="D342" s="20">
        <v>4200</v>
      </c>
      <c r="E342" s="20">
        <f t="shared" si="23"/>
        <v>703.2000000000053</v>
      </c>
      <c r="F342" s="20">
        <f t="shared" si="20"/>
        <v>1946.4000000000137</v>
      </c>
      <c r="G342" s="20">
        <f t="shared" si="21"/>
        <v>1680</v>
      </c>
      <c r="H342" s="20">
        <f t="shared" si="22"/>
        <v>2688</v>
      </c>
    </row>
    <row r="343" spans="1:8" ht="11.25">
      <c r="A343" s="69">
        <v>337</v>
      </c>
      <c r="B343" s="20">
        <v>1000</v>
      </c>
      <c r="C343" s="20">
        <v>1600</v>
      </c>
      <c r="D343" s="20">
        <v>4200</v>
      </c>
      <c r="E343" s="20">
        <f t="shared" si="23"/>
        <v>704.4000000000053</v>
      </c>
      <c r="F343" s="20">
        <f t="shared" si="20"/>
        <v>1951.3000000000138</v>
      </c>
      <c r="G343" s="20">
        <f t="shared" si="21"/>
        <v>1685</v>
      </c>
      <c r="H343" s="20">
        <f t="shared" si="22"/>
        <v>2696</v>
      </c>
    </row>
    <row r="344" spans="1:8" ht="11.25">
      <c r="A344" s="69">
        <v>338</v>
      </c>
      <c r="B344" s="20">
        <v>1000</v>
      </c>
      <c r="C344" s="20">
        <v>1600</v>
      </c>
      <c r="D344" s="20">
        <v>4400</v>
      </c>
      <c r="E344" s="20">
        <f t="shared" si="23"/>
        <v>705.6000000000054</v>
      </c>
      <c r="F344" s="20">
        <f t="shared" si="20"/>
        <v>1956.200000000014</v>
      </c>
      <c r="G344" s="20">
        <f t="shared" si="21"/>
        <v>1690</v>
      </c>
      <c r="H344" s="20">
        <f t="shared" si="22"/>
        <v>2704</v>
      </c>
    </row>
    <row r="345" spans="1:8" ht="11.25">
      <c r="A345" s="69">
        <v>339</v>
      </c>
      <c r="B345" s="20">
        <v>1000</v>
      </c>
      <c r="C345" s="20">
        <v>1600</v>
      </c>
      <c r="D345" s="20">
        <v>4400</v>
      </c>
      <c r="E345" s="20">
        <f t="shared" si="23"/>
        <v>706.8000000000054</v>
      </c>
      <c r="F345" s="20">
        <f t="shared" si="20"/>
        <v>1961.100000000014</v>
      </c>
      <c r="G345" s="20">
        <f t="shared" si="21"/>
        <v>1695</v>
      </c>
      <c r="H345" s="20">
        <f t="shared" si="22"/>
        <v>2712</v>
      </c>
    </row>
    <row r="346" spans="1:8" ht="11.25">
      <c r="A346" s="69">
        <v>340</v>
      </c>
      <c r="B346" s="20">
        <v>1000</v>
      </c>
      <c r="C346" s="20">
        <v>1600</v>
      </c>
      <c r="D346" s="20">
        <v>4400</v>
      </c>
      <c r="E346" s="20">
        <f t="shared" si="23"/>
        <v>708.0000000000055</v>
      </c>
      <c r="F346" s="20">
        <f t="shared" si="20"/>
        <v>1966.000000000014</v>
      </c>
      <c r="G346" s="20">
        <f t="shared" si="21"/>
        <v>1700</v>
      </c>
      <c r="H346" s="20">
        <f t="shared" si="22"/>
        <v>2720</v>
      </c>
    </row>
    <row r="347" spans="1:8" ht="11.25">
      <c r="A347" s="69">
        <v>341</v>
      </c>
      <c r="B347" s="20">
        <v>1000</v>
      </c>
      <c r="C347" s="20">
        <v>1600</v>
      </c>
      <c r="D347" s="20">
        <v>4400</v>
      </c>
      <c r="E347" s="20">
        <f t="shared" si="23"/>
        <v>709.2000000000055</v>
      </c>
      <c r="F347" s="20">
        <f t="shared" si="20"/>
        <v>1970.9000000000142</v>
      </c>
      <c r="G347" s="20">
        <f t="shared" si="21"/>
        <v>1705</v>
      </c>
      <c r="H347" s="20">
        <f t="shared" si="22"/>
        <v>2728</v>
      </c>
    </row>
    <row r="348" spans="1:8" ht="11.25">
      <c r="A348" s="69">
        <v>342</v>
      </c>
      <c r="B348" s="20">
        <v>1000</v>
      </c>
      <c r="C348" s="20">
        <v>1600</v>
      </c>
      <c r="D348" s="20">
        <v>4400</v>
      </c>
      <c r="E348" s="20">
        <f t="shared" si="23"/>
        <v>710.4000000000055</v>
      </c>
      <c r="F348" s="20">
        <f t="shared" si="20"/>
        <v>1975.8000000000143</v>
      </c>
      <c r="G348" s="20">
        <f t="shared" si="21"/>
        <v>1710</v>
      </c>
      <c r="H348" s="20">
        <f t="shared" si="22"/>
        <v>2736</v>
      </c>
    </row>
    <row r="349" spans="1:8" ht="11.25">
      <c r="A349" s="69">
        <v>343</v>
      </c>
      <c r="B349" s="20">
        <v>1000</v>
      </c>
      <c r="C349" s="20">
        <v>1600</v>
      </c>
      <c r="D349" s="20">
        <v>4400</v>
      </c>
      <c r="E349" s="20">
        <f t="shared" si="23"/>
        <v>711.6000000000056</v>
      </c>
      <c r="F349" s="20">
        <f t="shared" si="20"/>
        <v>1980.7000000000144</v>
      </c>
      <c r="G349" s="20">
        <f t="shared" si="21"/>
        <v>1715</v>
      </c>
      <c r="H349" s="20">
        <f t="shared" si="22"/>
        <v>2744</v>
      </c>
    </row>
    <row r="350" spans="1:8" ht="11.25">
      <c r="A350" s="69">
        <v>344</v>
      </c>
      <c r="B350" s="20">
        <v>1000</v>
      </c>
      <c r="C350" s="20">
        <v>1600</v>
      </c>
      <c r="D350" s="20">
        <v>4400</v>
      </c>
      <c r="E350" s="20">
        <f t="shared" si="23"/>
        <v>712.8000000000056</v>
      </c>
      <c r="F350" s="20">
        <f t="shared" si="20"/>
        <v>1985.6000000000145</v>
      </c>
      <c r="G350" s="20">
        <f t="shared" si="21"/>
        <v>1720</v>
      </c>
      <c r="H350" s="20">
        <f t="shared" si="22"/>
        <v>2752</v>
      </c>
    </row>
    <row r="351" spans="1:8" ht="11.25">
      <c r="A351" s="69">
        <v>345</v>
      </c>
      <c r="B351" s="20">
        <v>1000</v>
      </c>
      <c r="C351" s="20">
        <v>1600</v>
      </c>
      <c r="D351" s="20">
        <v>4400</v>
      </c>
      <c r="E351" s="20">
        <f t="shared" si="23"/>
        <v>714.0000000000057</v>
      </c>
      <c r="F351" s="20">
        <f t="shared" si="20"/>
        <v>1990.5000000000146</v>
      </c>
      <c r="G351" s="20">
        <f t="shared" si="21"/>
        <v>1725</v>
      </c>
      <c r="H351" s="20">
        <f t="shared" si="22"/>
        <v>2760</v>
      </c>
    </row>
    <row r="352" spans="1:8" ht="11.25">
      <c r="A352" s="69">
        <v>346</v>
      </c>
      <c r="B352" s="20">
        <v>1000</v>
      </c>
      <c r="C352" s="20">
        <v>1600</v>
      </c>
      <c r="D352" s="20">
        <v>4400</v>
      </c>
      <c r="E352" s="20">
        <f t="shared" si="23"/>
        <v>715.2000000000057</v>
      </c>
      <c r="F352" s="20">
        <f t="shared" si="20"/>
        <v>1995.4000000000146</v>
      </c>
      <c r="G352" s="20">
        <f t="shared" si="21"/>
        <v>1730</v>
      </c>
      <c r="H352" s="20">
        <f t="shared" si="22"/>
        <v>2768</v>
      </c>
    </row>
    <row r="353" spans="1:8" ht="11.25">
      <c r="A353" s="69">
        <v>347</v>
      </c>
      <c r="B353" s="20">
        <v>1000</v>
      </c>
      <c r="C353" s="20">
        <v>1600</v>
      </c>
      <c r="D353" s="20">
        <v>4400</v>
      </c>
      <c r="E353" s="20">
        <f t="shared" si="23"/>
        <v>716.4000000000058</v>
      </c>
      <c r="F353" s="20">
        <f t="shared" si="20"/>
        <v>2000.3000000000147</v>
      </c>
      <c r="G353" s="20">
        <f t="shared" si="21"/>
        <v>1735</v>
      </c>
      <c r="H353" s="20">
        <f t="shared" si="22"/>
        <v>2776</v>
      </c>
    </row>
    <row r="354" spans="1:8" ht="11.25">
      <c r="A354" s="69">
        <v>348</v>
      </c>
      <c r="B354" s="20">
        <v>1000</v>
      </c>
      <c r="C354" s="20">
        <v>1600</v>
      </c>
      <c r="D354" s="20">
        <v>4400</v>
      </c>
      <c r="E354" s="20">
        <f t="shared" si="23"/>
        <v>717.6000000000058</v>
      </c>
      <c r="F354" s="20">
        <f t="shared" si="20"/>
        <v>2005.2000000000148</v>
      </c>
      <c r="G354" s="20">
        <f t="shared" si="21"/>
        <v>1740</v>
      </c>
      <c r="H354" s="20">
        <f t="shared" si="22"/>
        <v>2784</v>
      </c>
    </row>
    <row r="355" spans="1:8" ht="11.25">
      <c r="A355" s="69">
        <v>349</v>
      </c>
      <c r="B355" s="20">
        <v>1000</v>
      </c>
      <c r="C355" s="20">
        <v>1600</v>
      </c>
      <c r="D355" s="20">
        <v>4400</v>
      </c>
      <c r="E355" s="20">
        <f t="shared" si="23"/>
        <v>718.8000000000059</v>
      </c>
      <c r="F355" s="20">
        <f t="shared" si="20"/>
        <v>2010.100000000015</v>
      </c>
      <c r="G355" s="20">
        <f t="shared" si="21"/>
        <v>1745</v>
      </c>
      <c r="H355" s="20">
        <f t="shared" si="22"/>
        <v>2792</v>
      </c>
    </row>
    <row r="356" spans="1:8" ht="11.25">
      <c r="A356" s="69">
        <v>350</v>
      </c>
      <c r="B356" s="20">
        <v>1000</v>
      </c>
      <c r="C356" s="20">
        <v>1600</v>
      </c>
      <c r="D356" s="20">
        <v>4400</v>
      </c>
      <c r="E356" s="20">
        <f t="shared" si="23"/>
        <v>720.0000000000059</v>
      </c>
      <c r="F356" s="20">
        <f t="shared" si="20"/>
        <v>2015.000000000015</v>
      </c>
      <c r="G356" s="20">
        <f t="shared" si="21"/>
        <v>1750</v>
      </c>
      <c r="H356" s="20">
        <f t="shared" si="22"/>
        <v>2800</v>
      </c>
    </row>
    <row r="357" spans="1:8" ht="11.25">
      <c r="A357" s="69">
        <v>351</v>
      </c>
      <c r="B357" s="20">
        <v>1000</v>
      </c>
      <c r="C357" s="20">
        <v>1600</v>
      </c>
      <c r="D357" s="20">
        <v>4400</v>
      </c>
      <c r="E357" s="20">
        <f t="shared" si="23"/>
        <v>721.200000000006</v>
      </c>
      <c r="F357" s="20">
        <f t="shared" si="20"/>
        <v>2019.900000000015</v>
      </c>
      <c r="G357" s="20">
        <f t="shared" si="21"/>
        <v>1755</v>
      </c>
      <c r="H357" s="20">
        <f t="shared" si="22"/>
        <v>2808</v>
      </c>
    </row>
    <row r="358" spans="1:8" ht="11.25">
      <c r="A358" s="69">
        <v>352</v>
      </c>
      <c r="B358" s="20">
        <v>1000</v>
      </c>
      <c r="C358" s="20">
        <v>1600</v>
      </c>
      <c r="D358" s="20">
        <v>4400</v>
      </c>
      <c r="E358" s="20">
        <f t="shared" si="23"/>
        <v>722.400000000006</v>
      </c>
      <c r="F358" s="20">
        <f t="shared" si="20"/>
        <v>2024.8000000000152</v>
      </c>
      <c r="G358" s="20">
        <f t="shared" si="21"/>
        <v>1760</v>
      </c>
      <c r="H358" s="20">
        <f t="shared" si="22"/>
        <v>2816</v>
      </c>
    </row>
    <row r="359" spans="1:8" ht="11.25">
      <c r="A359" s="69">
        <v>353</v>
      </c>
      <c r="B359" s="20">
        <v>1000</v>
      </c>
      <c r="C359" s="20">
        <v>1600</v>
      </c>
      <c r="D359" s="20">
        <v>4400</v>
      </c>
      <c r="E359" s="20">
        <f t="shared" si="23"/>
        <v>723.600000000006</v>
      </c>
      <c r="F359" s="20">
        <f t="shared" si="20"/>
        <v>2029.7000000000153</v>
      </c>
      <c r="G359" s="20">
        <f t="shared" si="21"/>
        <v>1765</v>
      </c>
      <c r="H359" s="20">
        <f t="shared" si="22"/>
        <v>2824</v>
      </c>
    </row>
    <row r="360" spans="1:8" ht="11.25">
      <c r="A360" s="69">
        <v>354</v>
      </c>
      <c r="B360" s="20">
        <v>1000</v>
      </c>
      <c r="C360" s="20">
        <v>1600</v>
      </c>
      <c r="D360" s="20">
        <v>4400</v>
      </c>
      <c r="E360" s="20">
        <f t="shared" si="23"/>
        <v>724.8000000000061</v>
      </c>
      <c r="F360" s="20">
        <f t="shared" si="20"/>
        <v>2034.6000000000154</v>
      </c>
      <c r="G360" s="20">
        <f t="shared" si="21"/>
        <v>1770</v>
      </c>
      <c r="H360" s="20">
        <f t="shared" si="22"/>
        <v>2832</v>
      </c>
    </row>
    <row r="361" spans="1:8" ht="11.25">
      <c r="A361" s="69">
        <v>355</v>
      </c>
      <c r="B361" s="20">
        <v>1000</v>
      </c>
      <c r="C361" s="20">
        <v>1600</v>
      </c>
      <c r="D361" s="20">
        <v>4600</v>
      </c>
      <c r="E361" s="20">
        <f t="shared" si="23"/>
        <v>726.0000000000061</v>
      </c>
      <c r="F361" s="20">
        <f t="shared" si="20"/>
        <v>2039.5000000000155</v>
      </c>
      <c r="G361" s="20">
        <f t="shared" si="21"/>
        <v>1775</v>
      </c>
      <c r="H361" s="20">
        <f t="shared" si="22"/>
        <v>2840</v>
      </c>
    </row>
    <row r="362" spans="1:8" ht="11.25">
      <c r="A362" s="69">
        <v>356</v>
      </c>
      <c r="B362" s="20">
        <v>1000</v>
      </c>
      <c r="C362" s="20">
        <v>1600</v>
      </c>
      <c r="D362" s="20">
        <v>4600</v>
      </c>
      <c r="E362" s="20">
        <f t="shared" si="23"/>
        <v>727.2000000000062</v>
      </c>
      <c r="F362" s="20">
        <f t="shared" si="20"/>
        <v>2044.4000000000156</v>
      </c>
      <c r="G362" s="20">
        <f t="shared" si="21"/>
        <v>1780</v>
      </c>
      <c r="H362" s="20">
        <f t="shared" si="22"/>
        <v>2848</v>
      </c>
    </row>
    <row r="363" spans="1:8" ht="11.25">
      <c r="A363" s="69">
        <v>357</v>
      </c>
      <c r="B363" s="20">
        <v>1000</v>
      </c>
      <c r="C363" s="20">
        <v>1600</v>
      </c>
      <c r="D363" s="20">
        <v>4600</v>
      </c>
      <c r="E363" s="20">
        <f t="shared" si="23"/>
        <v>728.4000000000062</v>
      </c>
      <c r="F363" s="20">
        <f t="shared" si="20"/>
        <v>2049.3000000000156</v>
      </c>
      <c r="G363" s="20">
        <f t="shared" si="21"/>
        <v>1785</v>
      </c>
      <c r="H363" s="20">
        <f t="shared" si="22"/>
        <v>2856</v>
      </c>
    </row>
    <row r="364" spans="1:8" ht="11.25">
      <c r="A364" s="69">
        <v>358</v>
      </c>
      <c r="B364" s="20">
        <v>1000</v>
      </c>
      <c r="C364" s="20">
        <v>1600</v>
      </c>
      <c r="D364" s="20">
        <v>4600</v>
      </c>
      <c r="E364" s="20">
        <f t="shared" si="23"/>
        <v>729.6000000000063</v>
      </c>
      <c r="F364" s="20">
        <f t="shared" si="20"/>
        <v>2054.2000000000157</v>
      </c>
      <c r="G364" s="20">
        <f t="shared" si="21"/>
        <v>1790</v>
      </c>
      <c r="H364" s="20">
        <f t="shared" si="22"/>
        <v>2864</v>
      </c>
    </row>
    <row r="365" spans="1:8" ht="11.25">
      <c r="A365" s="69">
        <v>359</v>
      </c>
      <c r="B365" s="20">
        <v>1000</v>
      </c>
      <c r="C365" s="20">
        <v>1600</v>
      </c>
      <c r="D365" s="20">
        <v>4600</v>
      </c>
      <c r="E365" s="20">
        <f t="shared" si="23"/>
        <v>730.8000000000063</v>
      </c>
      <c r="F365" s="20">
        <f t="shared" si="20"/>
        <v>2059.100000000016</v>
      </c>
      <c r="G365" s="20">
        <f t="shared" si="21"/>
        <v>1795</v>
      </c>
      <c r="H365" s="20">
        <f t="shared" si="22"/>
        <v>2872</v>
      </c>
    </row>
    <row r="366" spans="1:8" ht="11.25">
      <c r="A366" s="69">
        <v>360</v>
      </c>
      <c r="B366" s="20">
        <v>1000</v>
      </c>
      <c r="C366" s="20">
        <v>1600</v>
      </c>
      <c r="D366" s="20">
        <v>4600</v>
      </c>
      <c r="E366" s="20">
        <f t="shared" si="23"/>
        <v>732.0000000000064</v>
      </c>
      <c r="F366" s="20">
        <f t="shared" si="20"/>
        <v>2064.000000000016</v>
      </c>
      <c r="G366" s="20">
        <f t="shared" si="21"/>
        <v>1800</v>
      </c>
      <c r="H366" s="20">
        <f t="shared" si="22"/>
        <v>2880</v>
      </c>
    </row>
    <row r="367" spans="1:8" ht="11.25">
      <c r="A367" s="69">
        <v>361</v>
      </c>
      <c r="B367" s="20">
        <v>1000</v>
      </c>
      <c r="C367" s="20">
        <v>1600</v>
      </c>
      <c r="D367" s="20">
        <v>4600</v>
      </c>
      <c r="E367" s="20">
        <f t="shared" si="23"/>
        <v>733.2000000000064</v>
      </c>
      <c r="F367" s="20">
        <f t="shared" si="20"/>
        <v>2068.900000000016</v>
      </c>
      <c r="G367" s="20">
        <f t="shared" si="21"/>
        <v>1805</v>
      </c>
      <c r="H367" s="20">
        <f t="shared" si="22"/>
        <v>2888</v>
      </c>
    </row>
    <row r="368" spans="1:8" ht="11.25">
      <c r="A368" s="69">
        <v>362</v>
      </c>
      <c r="B368" s="20">
        <v>1000</v>
      </c>
      <c r="C368" s="20">
        <v>1800</v>
      </c>
      <c r="D368" s="20">
        <v>4600</v>
      </c>
      <c r="E368" s="20">
        <f t="shared" si="23"/>
        <v>734.4000000000065</v>
      </c>
      <c r="F368" s="20">
        <f t="shared" si="20"/>
        <v>2073.800000000016</v>
      </c>
      <c r="G368" s="20">
        <f t="shared" si="21"/>
        <v>1810</v>
      </c>
      <c r="H368" s="20">
        <f t="shared" si="22"/>
        <v>2896</v>
      </c>
    </row>
    <row r="369" spans="1:8" ht="11.25">
      <c r="A369" s="69">
        <v>363</v>
      </c>
      <c r="B369" s="20">
        <v>1000</v>
      </c>
      <c r="C369" s="20">
        <v>1800</v>
      </c>
      <c r="D369" s="20">
        <v>4600</v>
      </c>
      <c r="E369" s="20">
        <f t="shared" si="23"/>
        <v>735.6000000000065</v>
      </c>
      <c r="F369" s="20">
        <f t="shared" si="20"/>
        <v>2078.700000000016</v>
      </c>
      <c r="G369" s="20">
        <f t="shared" si="21"/>
        <v>1815</v>
      </c>
      <c r="H369" s="20">
        <f t="shared" si="22"/>
        <v>2904</v>
      </c>
    </row>
    <row r="370" spans="1:8" ht="11.25">
      <c r="A370" s="69">
        <v>364</v>
      </c>
      <c r="B370" s="20">
        <v>1000</v>
      </c>
      <c r="C370" s="20">
        <v>1800</v>
      </c>
      <c r="D370" s="20">
        <v>4600</v>
      </c>
      <c r="E370" s="20">
        <f t="shared" si="23"/>
        <v>736.8000000000065</v>
      </c>
      <c r="F370" s="20">
        <f t="shared" si="20"/>
        <v>2083.6000000000163</v>
      </c>
      <c r="G370" s="20">
        <f t="shared" si="21"/>
        <v>1820</v>
      </c>
      <c r="H370" s="20">
        <f t="shared" si="22"/>
        <v>2912</v>
      </c>
    </row>
    <row r="371" spans="1:8" ht="11.25">
      <c r="A371" s="69">
        <v>365</v>
      </c>
      <c r="B371" s="20">
        <v>1000</v>
      </c>
      <c r="C371" s="20">
        <v>1800</v>
      </c>
      <c r="D371" s="20">
        <v>4600</v>
      </c>
      <c r="E371" s="20">
        <f t="shared" si="23"/>
        <v>738.0000000000066</v>
      </c>
      <c r="F371" s="20">
        <f t="shared" si="20"/>
        <v>2088.5000000000164</v>
      </c>
      <c r="G371" s="20">
        <f t="shared" si="21"/>
        <v>1825</v>
      </c>
      <c r="H371" s="20">
        <f t="shared" si="22"/>
        <v>2920</v>
      </c>
    </row>
    <row r="372" spans="1:8" ht="11.25">
      <c r="A372" s="69">
        <v>366</v>
      </c>
      <c r="B372" s="20">
        <v>1000</v>
      </c>
      <c r="C372" s="20">
        <v>1800</v>
      </c>
      <c r="D372" s="20">
        <v>4600</v>
      </c>
      <c r="E372" s="20">
        <f t="shared" si="23"/>
        <v>739.2000000000066</v>
      </c>
      <c r="F372" s="20">
        <f t="shared" si="20"/>
        <v>2093.4000000000165</v>
      </c>
      <c r="G372" s="20">
        <f t="shared" si="21"/>
        <v>1830</v>
      </c>
      <c r="H372" s="20">
        <f t="shared" si="22"/>
        <v>2928</v>
      </c>
    </row>
    <row r="373" spans="1:8" ht="11.25">
      <c r="A373" s="69">
        <v>367</v>
      </c>
      <c r="B373" s="20">
        <v>1000</v>
      </c>
      <c r="C373" s="20">
        <v>1800</v>
      </c>
      <c r="D373" s="20">
        <v>4600</v>
      </c>
      <c r="E373" s="20">
        <f t="shared" si="23"/>
        <v>740.4000000000067</v>
      </c>
      <c r="F373" s="20">
        <f t="shared" si="20"/>
        <v>2098.3000000000166</v>
      </c>
      <c r="G373" s="20">
        <f t="shared" si="21"/>
        <v>1835</v>
      </c>
      <c r="H373" s="20">
        <f t="shared" si="22"/>
        <v>2936</v>
      </c>
    </row>
    <row r="374" spans="1:8" ht="11.25">
      <c r="A374" s="69">
        <v>368</v>
      </c>
      <c r="B374" s="20">
        <v>1000</v>
      </c>
      <c r="C374" s="20">
        <v>1800</v>
      </c>
      <c r="D374" s="20">
        <v>4600</v>
      </c>
      <c r="E374" s="20">
        <f t="shared" si="23"/>
        <v>741.6000000000067</v>
      </c>
      <c r="F374" s="20">
        <f t="shared" si="20"/>
        <v>2103.2000000000166</v>
      </c>
      <c r="G374" s="20">
        <f t="shared" si="21"/>
        <v>1840</v>
      </c>
      <c r="H374" s="20">
        <f t="shared" si="22"/>
        <v>2944</v>
      </c>
    </row>
    <row r="375" spans="1:8" ht="11.25">
      <c r="A375" s="69">
        <v>369</v>
      </c>
      <c r="B375" s="20">
        <v>1000</v>
      </c>
      <c r="C375" s="20">
        <v>1800</v>
      </c>
      <c r="D375" s="20">
        <v>4600</v>
      </c>
      <c r="E375" s="20">
        <f t="shared" si="23"/>
        <v>742.8000000000068</v>
      </c>
      <c r="F375" s="20">
        <f t="shared" si="20"/>
        <v>2108.1000000000167</v>
      </c>
      <c r="G375" s="20">
        <f t="shared" si="21"/>
        <v>1845</v>
      </c>
      <c r="H375" s="20">
        <f t="shared" si="22"/>
        <v>2952</v>
      </c>
    </row>
    <row r="376" spans="1:8" ht="11.25">
      <c r="A376" s="69">
        <v>370</v>
      </c>
      <c r="B376" s="20">
        <v>1000</v>
      </c>
      <c r="C376" s="20">
        <v>1800</v>
      </c>
      <c r="D376" s="20">
        <v>4600</v>
      </c>
      <c r="E376" s="20">
        <f t="shared" si="23"/>
        <v>744.0000000000068</v>
      </c>
      <c r="F376" s="20">
        <f t="shared" si="20"/>
        <v>2113.000000000017</v>
      </c>
      <c r="G376" s="20">
        <f t="shared" si="21"/>
        <v>1850</v>
      </c>
      <c r="H376" s="20">
        <f t="shared" si="22"/>
        <v>2960</v>
      </c>
    </row>
    <row r="377" spans="1:8" ht="11.25">
      <c r="A377" s="69">
        <v>371</v>
      </c>
      <c r="B377" s="20">
        <v>1000</v>
      </c>
      <c r="C377" s="20">
        <v>1800</v>
      </c>
      <c r="D377" s="20">
        <v>4600</v>
      </c>
      <c r="E377" s="20">
        <f t="shared" si="23"/>
        <v>745.2000000000069</v>
      </c>
      <c r="F377" s="20">
        <f t="shared" si="20"/>
        <v>2117.900000000017</v>
      </c>
      <c r="G377" s="20">
        <f t="shared" si="21"/>
        <v>1855</v>
      </c>
      <c r="H377" s="20">
        <f t="shared" si="22"/>
        <v>2968</v>
      </c>
    </row>
    <row r="378" spans="1:8" ht="11.25">
      <c r="A378" s="69">
        <v>372</v>
      </c>
      <c r="B378" s="20">
        <v>1000</v>
      </c>
      <c r="C378" s="20">
        <v>1800</v>
      </c>
      <c r="D378" s="20">
        <v>4800</v>
      </c>
      <c r="E378" s="20">
        <f t="shared" si="23"/>
        <v>746.4000000000069</v>
      </c>
      <c r="F378" s="20">
        <f t="shared" si="20"/>
        <v>2122.800000000017</v>
      </c>
      <c r="G378" s="20">
        <f t="shared" si="21"/>
        <v>1860</v>
      </c>
      <c r="H378" s="20">
        <f t="shared" si="22"/>
        <v>2976</v>
      </c>
    </row>
    <row r="379" spans="1:8" ht="11.25">
      <c r="A379" s="69">
        <v>373</v>
      </c>
      <c r="B379" s="20">
        <v>1000</v>
      </c>
      <c r="C379" s="20">
        <v>1800</v>
      </c>
      <c r="D379" s="20">
        <v>4800</v>
      </c>
      <c r="E379" s="20">
        <f t="shared" si="23"/>
        <v>747.600000000007</v>
      </c>
      <c r="F379" s="20">
        <f t="shared" si="20"/>
        <v>2127.700000000017</v>
      </c>
      <c r="G379" s="20">
        <f t="shared" si="21"/>
        <v>1865</v>
      </c>
      <c r="H379" s="20">
        <f t="shared" si="22"/>
        <v>2984</v>
      </c>
    </row>
    <row r="380" spans="1:8" ht="11.25">
      <c r="A380" s="69">
        <v>374</v>
      </c>
      <c r="B380" s="20">
        <v>1000</v>
      </c>
      <c r="C380" s="20">
        <v>1800</v>
      </c>
      <c r="D380" s="20">
        <v>4800</v>
      </c>
      <c r="E380" s="20">
        <f t="shared" si="23"/>
        <v>748.800000000007</v>
      </c>
      <c r="F380" s="20">
        <f t="shared" si="20"/>
        <v>2132.600000000017</v>
      </c>
      <c r="G380" s="20">
        <f t="shared" si="21"/>
        <v>1870</v>
      </c>
      <c r="H380" s="20">
        <f t="shared" si="22"/>
        <v>2992</v>
      </c>
    </row>
    <row r="381" spans="1:8" ht="11.25">
      <c r="A381" s="69">
        <v>375</v>
      </c>
      <c r="B381" s="20">
        <v>1000</v>
      </c>
      <c r="C381" s="20">
        <v>1800</v>
      </c>
      <c r="D381" s="20">
        <v>4800</v>
      </c>
      <c r="E381" s="20">
        <f t="shared" si="23"/>
        <v>750.000000000007</v>
      </c>
      <c r="F381" s="20">
        <f t="shared" si="20"/>
        <v>2137.5000000000173</v>
      </c>
      <c r="G381" s="20">
        <f t="shared" si="21"/>
        <v>1875</v>
      </c>
      <c r="H381" s="20">
        <f t="shared" si="22"/>
        <v>3000</v>
      </c>
    </row>
    <row r="382" spans="1:8" ht="11.25">
      <c r="A382" s="69">
        <v>376</v>
      </c>
      <c r="B382" s="20">
        <v>1000</v>
      </c>
      <c r="C382" s="20">
        <v>1800</v>
      </c>
      <c r="D382" s="20">
        <v>4800</v>
      </c>
      <c r="E382" s="20">
        <f t="shared" si="23"/>
        <v>751.2000000000071</v>
      </c>
      <c r="F382" s="20">
        <f t="shared" si="20"/>
        <v>2142.4000000000174</v>
      </c>
      <c r="G382" s="20">
        <f t="shared" si="21"/>
        <v>1880</v>
      </c>
      <c r="H382" s="20">
        <f t="shared" si="22"/>
        <v>3008</v>
      </c>
    </row>
    <row r="383" spans="1:8" ht="11.25">
      <c r="A383" s="69">
        <v>377</v>
      </c>
      <c r="B383" s="20">
        <v>1000</v>
      </c>
      <c r="C383" s="20">
        <v>1800</v>
      </c>
      <c r="D383" s="20">
        <v>4800</v>
      </c>
      <c r="E383" s="20">
        <f t="shared" si="23"/>
        <v>752.4000000000071</v>
      </c>
      <c r="F383" s="20">
        <f t="shared" si="20"/>
        <v>2147.3000000000175</v>
      </c>
      <c r="G383" s="20">
        <f t="shared" si="21"/>
        <v>1885</v>
      </c>
      <c r="H383" s="20">
        <f t="shared" si="22"/>
        <v>3016</v>
      </c>
    </row>
    <row r="384" spans="1:8" ht="11.25">
      <c r="A384" s="69">
        <v>378</v>
      </c>
      <c r="B384" s="20">
        <v>1000</v>
      </c>
      <c r="C384" s="20">
        <v>1800</v>
      </c>
      <c r="D384" s="20">
        <v>4800</v>
      </c>
      <c r="E384" s="20">
        <f t="shared" si="23"/>
        <v>753.6000000000072</v>
      </c>
      <c r="F384" s="20">
        <f t="shared" si="20"/>
        <v>2152.2000000000176</v>
      </c>
      <c r="G384" s="20">
        <f t="shared" si="21"/>
        <v>1890</v>
      </c>
      <c r="H384" s="20">
        <f t="shared" si="22"/>
        <v>3024</v>
      </c>
    </row>
    <row r="385" spans="1:8" ht="11.25">
      <c r="A385" s="69">
        <v>379</v>
      </c>
      <c r="B385" s="20">
        <v>1000</v>
      </c>
      <c r="C385" s="20">
        <v>1800</v>
      </c>
      <c r="D385" s="20">
        <v>4800</v>
      </c>
      <c r="E385" s="20">
        <f t="shared" si="23"/>
        <v>754.8000000000072</v>
      </c>
      <c r="F385" s="20">
        <f t="shared" si="20"/>
        <v>2157.1000000000176</v>
      </c>
      <c r="G385" s="20">
        <f t="shared" si="21"/>
        <v>1895</v>
      </c>
      <c r="H385" s="20">
        <f t="shared" si="22"/>
        <v>3032</v>
      </c>
    </row>
    <row r="386" spans="1:8" ht="11.25">
      <c r="A386" s="69">
        <v>380</v>
      </c>
      <c r="B386" s="20">
        <v>1000</v>
      </c>
      <c r="C386" s="20">
        <v>1800</v>
      </c>
      <c r="D386" s="20">
        <v>4800</v>
      </c>
      <c r="E386" s="20">
        <f t="shared" si="23"/>
        <v>756.0000000000073</v>
      </c>
      <c r="F386" s="20">
        <f t="shared" si="20"/>
        <v>2162.0000000000177</v>
      </c>
      <c r="G386" s="20">
        <f t="shared" si="21"/>
        <v>1900</v>
      </c>
      <c r="H386" s="20">
        <f t="shared" si="22"/>
        <v>3040</v>
      </c>
    </row>
    <row r="387" spans="1:8" ht="11.25">
      <c r="A387" s="69">
        <v>381</v>
      </c>
      <c r="B387" s="20">
        <v>1000</v>
      </c>
      <c r="C387" s="20">
        <v>1800</v>
      </c>
      <c r="D387" s="20">
        <v>4800</v>
      </c>
      <c r="E387" s="20">
        <f t="shared" si="23"/>
        <v>757.2000000000073</v>
      </c>
      <c r="F387" s="20">
        <f t="shared" si="20"/>
        <v>2166.900000000018</v>
      </c>
      <c r="G387" s="20">
        <f t="shared" si="21"/>
        <v>1905</v>
      </c>
      <c r="H387" s="20">
        <f t="shared" si="22"/>
        <v>3048</v>
      </c>
    </row>
    <row r="388" spans="1:8" ht="11.25">
      <c r="A388" s="69">
        <v>382</v>
      </c>
      <c r="B388" s="20">
        <v>1000</v>
      </c>
      <c r="C388" s="20">
        <v>1800</v>
      </c>
      <c r="D388" s="20">
        <v>4800</v>
      </c>
      <c r="E388" s="20">
        <f t="shared" si="23"/>
        <v>758.4000000000074</v>
      </c>
      <c r="F388" s="20">
        <f t="shared" si="20"/>
        <v>2171.800000000018</v>
      </c>
      <c r="G388" s="20">
        <f t="shared" si="21"/>
        <v>1910</v>
      </c>
      <c r="H388" s="20">
        <f t="shared" si="22"/>
        <v>3056</v>
      </c>
    </row>
    <row r="389" spans="1:8" ht="11.25">
      <c r="A389" s="69">
        <v>383</v>
      </c>
      <c r="B389" s="20">
        <v>1000</v>
      </c>
      <c r="C389" s="20">
        <v>1800</v>
      </c>
      <c r="D389" s="20">
        <v>4800</v>
      </c>
      <c r="E389" s="20">
        <f t="shared" si="23"/>
        <v>759.6000000000074</v>
      </c>
      <c r="F389" s="20">
        <f t="shared" si="20"/>
        <v>2176.700000000018</v>
      </c>
      <c r="G389" s="20">
        <f t="shared" si="21"/>
        <v>1915</v>
      </c>
      <c r="H389" s="20">
        <f t="shared" si="22"/>
        <v>3064</v>
      </c>
    </row>
    <row r="390" spans="1:8" ht="11.25">
      <c r="A390" s="69">
        <v>384</v>
      </c>
      <c r="B390" s="20">
        <v>1000</v>
      </c>
      <c r="C390" s="20">
        <v>1800</v>
      </c>
      <c r="D390" s="20">
        <v>4800</v>
      </c>
      <c r="E390" s="20">
        <f t="shared" si="23"/>
        <v>760.8000000000075</v>
      </c>
      <c r="F390" s="20">
        <f t="shared" si="20"/>
        <v>2181.600000000018</v>
      </c>
      <c r="G390" s="20">
        <f t="shared" si="21"/>
        <v>1920</v>
      </c>
      <c r="H390" s="20">
        <f t="shared" si="22"/>
        <v>3072</v>
      </c>
    </row>
    <row r="391" spans="1:8" ht="11.25">
      <c r="A391" s="69">
        <v>385</v>
      </c>
      <c r="B391" s="20">
        <v>1000</v>
      </c>
      <c r="C391" s="20">
        <v>1800</v>
      </c>
      <c r="D391" s="20">
        <v>4800</v>
      </c>
      <c r="E391" s="20">
        <f t="shared" si="23"/>
        <v>762.0000000000075</v>
      </c>
      <c r="F391" s="20">
        <f t="shared" si="20"/>
        <v>2186.500000000018</v>
      </c>
      <c r="G391" s="20">
        <f t="shared" si="21"/>
        <v>1925</v>
      </c>
      <c r="H391" s="20">
        <f t="shared" si="22"/>
        <v>3080</v>
      </c>
    </row>
    <row r="392" spans="1:8" ht="11.25">
      <c r="A392" s="69">
        <v>386</v>
      </c>
      <c r="B392" s="20">
        <v>1000</v>
      </c>
      <c r="C392" s="20">
        <v>1800</v>
      </c>
      <c r="D392" s="20">
        <v>4800</v>
      </c>
      <c r="E392" s="20">
        <f t="shared" si="23"/>
        <v>763.2000000000075</v>
      </c>
      <c r="F392" s="20">
        <f aca="true" t="shared" si="24" ref="F392:F404">F391+4.9</f>
        <v>2191.4000000000183</v>
      </c>
      <c r="G392" s="20">
        <f aca="true" t="shared" si="25" ref="G392:G455">G391+5</f>
        <v>1930</v>
      </c>
      <c r="H392" s="20">
        <f aca="true" t="shared" si="26" ref="H392:H455">H391+8</f>
        <v>3088</v>
      </c>
    </row>
    <row r="393" spans="1:8" ht="11.25">
      <c r="A393" s="69">
        <v>387</v>
      </c>
      <c r="B393" s="20">
        <v>1000</v>
      </c>
      <c r="C393" s="20">
        <v>1800</v>
      </c>
      <c r="D393" s="20">
        <v>4800</v>
      </c>
      <c r="E393" s="20">
        <f aca="true" t="shared" si="27" ref="E393:E404">E392+1.2</f>
        <v>764.4000000000076</v>
      </c>
      <c r="F393" s="20">
        <f t="shared" si="24"/>
        <v>2196.3000000000184</v>
      </c>
      <c r="G393" s="20">
        <f t="shared" si="25"/>
        <v>1935</v>
      </c>
      <c r="H393" s="20">
        <f t="shared" si="26"/>
        <v>3096</v>
      </c>
    </row>
    <row r="394" spans="1:8" ht="11.25">
      <c r="A394" s="69">
        <v>388</v>
      </c>
      <c r="B394" s="20">
        <v>1000</v>
      </c>
      <c r="C394" s="20">
        <v>1800</v>
      </c>
      <c r="D394" s="20">
        <v>5000</v>
      </c>
      <c r="E394" s="20">
        <f t="shared" si="27"/>
        <v>765.6000000000076</v>
      </c>
      <c r="F394" s="20">
        <f t="shared" si="24"/>
        <v>2201.2000000000185</v>
      </c>
      <c r="G394" s="20">
        <f t="shared" si="25"/>
        <v>1940</v>
      </c>
      <c r="H394" s="20">
        <f t="shared" si="26"/>
        <v>3104</v>
      </c>
    </row>
    <row r="395" spans="1:8" ht="11.25">
      <c r="A395" s="69">
        <v>389</v>
      </c>
      <c r="B395" s="20">
        <v>1000</v>
      </c>
      <c r="C395" s="20">
        <v>1800</v>
      </c>
      <c r="D395" s="20">
        <v>5000</v>
      </c>
      <c r="E395" s="20">
        <f t="shared" si="27"/>
        <v>766.8000000000077</v>
      </c>
      <c r="F395" s="20">
        <f t="shared" si="24"/>
        <v>2206.1000000000186</v>
      </c>
      <c r="G395" s="20">
        <f t="shared" si="25"/>
        <v>1945</v>
      </c>
      <c r="H395" s="20">
        <f t="shared" si="26"/>
        <v>3112</v>
      </c>
    </row>
    <row r="396" spans="1:8" ht="11.25">
      <c r="A396" s="69">
        <v>390</v>
      </c>
      <c r="B396" s="20">
        <v>1000</v>
      </c>
      <c r="C396" s="20">
        <v>1800</v>
      </c>
      <c r="D396" s="20">
        <v>5000</v>
      </c>
      <c r="E396" s="20">
        <f t="shared" si="27"/>
        <v>768.0000000000077</v>
      </c>
      <c r="F396" s="20">
        <f t="shared" si="24"/>
        <v>2211.0000000000186</v>
      </c>
      <c r="G396" s="20">
        <f t="shared" si="25"/>
        <v>1950</v>
      </c>
      <c r="H396" s="20">
        <f t="shared" si="26"/>
        <v>3120</v>
      </c>
    </row>
    <row r="397" spans="1:8" ht="11.25">
      <c r="A397" s="69">
        <v>391</v>
      </c>
      <c r="B397" s="20">
        <v>1000</v>
      </c>
      <c r="C397" s="20">
        <v>1800</v>
      </c>
      <c r="D397" s="20">
        <v>5000</v>
      </c>
      <c r="E397" s="20">
        <f t="shared" si="27"/>
        <v>769.2000000000078</v>
      </c>
      <c r="F397" s="20">
        <f t="shared" si="24"/>
        <v>2215.9000000000187</v>
      </c>
      <c r="G397" s="20">
        <f t="shared" si="25"/>
        <v>1955</v>
      </c>
      <c r="H397" s="20">
        <f t="shared" si="26"/>
        <v>3128</v>
      </c>
    </row>
    <row r="398" spans="1:8" ht="11.25">
      <c r="A398" s="69">
        <v>392</v>
      </c>
      <c r="B398" s="20">
        <v>1000</v>
      </c>
      <c r="C398" s="20">
        <v>1800</v>
      </c>
      <c r="D398" s="20">
        <v>5000</v>
      </c>
      <c r="E398" s="20">
        <f t="shared" si="27"/>
        <v>770.4000000000078</v>
      </c>
      <c r="F398" s="20">
        <f t="shared" si="24"/>
        <v>2220.800000000019</v>
      </c>
      <c r="G398" s="20">
        <f t="shared" si="25"/>
        <v>1960</v>
      </c>
      <c r="H398" s="20">
        <f t="shared" si="26"/>
        <v>3136</v>
      </c>
    </row>
    <row r="399" spans="1:8" ht="11.25">
      <c r="A399" s="69">
        <v>393</v>
      </c>
      <c r="B399" s="20">
        <v>1000</v>
      </c>
      <c r="C399" s="20">
        <v>1800</v>
      </c>
      <c r="D399" s="20">
        <v>5000</v>
      </c>
      <c r="E399" s="20">
        <f t="shared" si="27"/>
        <v>771.6000000000079</v>
      </c>
      <c r="F399" s="20">
        <f t="shared" si="24"/>
        <v>2225.700000000019</v>
      </c>
      <c r="G399" s="20">
        <f t="shared" si="25"/>
        <v>1965</v>
      </c>
      <c r="H399" s="20">
        <f t="shared" si="26"/>
        <v>3144</v>
      </c>
    </row>
    <row r="400" spans="1:8" ht="11.25">
      <c r="A400" s="69">
        <v>394</v>
      </c>
      <c r="B400" s="20">
        <v>1000</v>
      </c>
      <c r="C400" s="20">
        <v>1800</v>
      </c>
      <c r="D400" s="20">
        <v>5000</v>
      </c>
      <c r="E400" s="20">
        <f t="shared" si="27"/>
        <v>772.8000000000079</v>
      </c>
      <c r="F400" s="20">
        <f t="shared" si="24"/>
        <v>2230.600000000019</v>
      </c>
      <c r="G400" s="20">
        <f t="shared" si="25"/>
        <v>1970</v>
      </c>
      <c r="H400" s="20">
        <f t="shared" si="26"/>
        <v>3152</v>
      </c>
    </row>
    <row r="401" spans="1:8" ht="11.25">
      <c r="A401" s="69">
        <v>395</v>
      </c>
      <c r="B401" s="20">
        <v>1000</v>
      </c>
      <c r="C401" s="20">
        <v>1800</v>
      </c>
      <c r="D401" s="20">
        <v>5000</v>
      </c>
      <c r="E401" s="20">
        <f t="shared" si="27"/>
        <v>774.000000000008</v>
      </c>
      <c r="F401" s="20">
        <f t="shared" si="24"/>
        <v>2235.500000000019</v>
      </c>
      <c r="G401" s="20">
        <f t="shared" si="25"/>
        <v>1975</v>
      </c>
      <c r="H401" s="20">
        <f t="shared" si="26"/>
        <v>3160</v>
      </c>
    </row>
    <row r="402" spans="1:8" ht="11.25">
      <c r="A402" s="69">
        <v>396</v>
      </c>
      <c r="B402" s="20">
        <v>1000</v>
      </c>
      <c r="C402" s="20">
        <v>1800</v>
      </c>
      <c r="D402" s="20">
        <v>5000</v>
      </c>
      <c r="E402" s="20">
        <f t="shared" si="27"/>
        <v>775.200000000008</v>
      </c>
      <c r="F402" s="20">
        <f t="shared" si="24"/>
        <v>2240.400000000019</v>
      </c>
      <c r="G402" s="20">
        <f t="shared" si="25"/>
        <v>1980</v>
      </c>
      <c r="H402" s="20">
        <f t="shared" si="26"/>
        <v>3168</v>
      </c>
    </row>
    <row r="403" spans="1:8" ht="11.25">
      <c r="A403" s="69">
        <v>397</v>
      </c>
      <c r="B403" s="20">
        <v>1000</v>
      </c>
      <c r="C403" s="20">
        <v>1800</v>
      </c>
      <c r="D403" s="20">
        <v>5000</v>
      </c>
      <c r="E403" s="20">
        <f t="shared" si="27"/>
        <v>776.400000000008</v>
      </c>
      <c r="F403" s="20">
        <f t="shared" si="24"/>
        <v>2245.3000000000193</v>
      </c>
      <c r="G403" s="20">
        <f t="shared" si="25"/>
        <v>1985</v>
      </c>
      <c r="H403" s="20">
        <f t="shared" si="26"/>
        <v>3176</v>
      </c>
    </row>
    <row r="404" spans="1:8" ht="11.25">
      <c r="A404" s="69">
        <v>398</v>
      </c>
      <c r="B404" s="20">
        <v>1000</v>
      </c>
      <c r="C404" s="20">
        <v>1800</v>
      </c>
      <c r="D404" s="20">
        <v>5000</v>
      </c>
      <c r="E404" s="20">
        <f t="shared" si="27"/>
        <v>777.6000000000081</v>
      </c>
      <c r="F404" s="20">
        <f t="shared" si="24"/>
        <v>2250.2000000000194</v>
      </c>
      <c r="G404" s="20">
        <f t="shared" si="25"/>
        <v>1990</v>
      </c>
      <c r="H404" s="20">
        <f t="shared" si="26"/>
        <v>3184</v>
      </c>
    </row>
    <row r="405" spans="1:8" ht="11.25">
      <c r="A405" s="69">
        <v>399</v>
      </c>
      <c r="B405" s="20">
        <v>1000</v>
      </c>
      <c r="C405" s="20">
        <v>1800</v>
      </c>
      <c r="D405" s="20">
        <v>5000</v>
      </c>
      <c r="E405" s="20">
        <f>E404+1.2</f>
        <v>778.8000000000081</v>
      </c>
      <c r="F405" s="20">
        <f>F404+4.9</f>
        <v>2255.1000000000195</v>
      </c>
      <c r="G405" s="20">
        <f t="shared" si="25"/>
        <v>1995</v>
      </c>
      <c r="H405" s="20">
        <f t="shared" si="26"/>
        <v>3192</v>
      </c>
    </row>
    <row r="406" spans="1:8" ht="11.25">
      <c r="A406" s="69">
        <v>400</v>
      </c>
      <c r="B406" s="20">
        <v>1000</v>
      </c>
      <c r="C406" s="20">
        <v>1800</v>
      </c>
      <c r="D406" s="20">
        <v>5000</v>
      </c>
      <c r="E406" s="20">
        <f aca="true" t="shared" si="28" ref="E406:E469">E405+1.2</f>
        <v>780.0000000000082</v>
      </c>
      <c r="F406" s="20">
        <f aca="true" t="shared" si="29" ref="F406:F469">F405+4.9</f>
        <v>2260.0000000000196</v>
      </c>
      <c r="G406" s="20">
        <f t="shared" si="25"/>
        <v>2000</v>
      </c>
      <c r="H406" s="20">
        <f t="shared" si="26"/>
        <v>3200</v>
      </c>
    </row>
    <row r="407" spans="1:8" ht="11.25">
      <c r="A407" s="69">
        <v>401</v>
      </c>
      <c r="B407" s="20">
        <v>1000</v>
      </c>
      <c r="C407" s="20">
        <v>1800</v>
      </c>
      <c r="D407" s="20">
        <v>5000</v>
      </c>
      <c r="E407" s="20">
        <f t="shared" si="28"/>
        <v>781.2000000000082</v>
      </c>
      <c r="F407" s="20">
        <f t="shared" si="29"/>
        <v>2264.9000000000196</v>
      </c>
      <c r="G407" s="20">
        <f t="shared" si="25"/>
        <v>2005</v>
      </c>
      <c r="H407" s="20">
        <f t="shared" si="26"/>
        <v>3208</v>
      </c>
    </row>
    <row r="408" spans="1:8" ht="11.25">
      <c r="A408" s="69">
        <v>402</v>
      </c>
      <c r="B408" s="20">
        <v>1000</v>
      </c>
      <c r="C408" s="20">
        <v>1800</v>
      </c>
      <c r="D408" s="20">
        <v>5000</v>
      </c>
      <c r="E408" s="20">
        <f t="shared" si="28"/>
        <v>782.4000000000083</v>
      </c>
      <c r="F408" s="20">
        <f t="shared" si="29"/>
        <v>2269.8000000000197</v>
      </c>
      <c r="G408" s="20">
        <f t="shared" si="25"/>
        <v>2010</v>
      </c>
      <c r="H408" s="20">
        <f t="shared" si="26"/>
        <v>3216</v>
      </c>
    </row>
    <row r="409" spans="1:8" ht="11.25">
      <c r="A409" s="69">
        <v>403</v>
      </c>
      <c r="B409" s="20">
        <v>1000</v>
      </c>
      <c r="C409" s="20">
        <v>1800</v>
      </c>
      <c r="D409" s="20">
        <v>5000</v>
      </c>
      <c r="E409" s="20">
        <f t="shared" si="28"/>
        <v>783.6000000000083</v>
      </c>
      <c r="F409" s="20">
        <f t="shared" si="29"/>
        <v>2274.70000000002</v>
      </c>
      <c r="G409" s="20">
        <f t="shared" si="25"/>
        <v>2015</v>
      </c>
      <c r="H409" s="20">
        <f t="shared" si="26"/>
        <v>3224</v>
      </c>
    </row>
    <row r="410" spans="1:8" ht="11.25">
      <c r="A410" s="69">
        <v>404</v>
      </c>
      <c r="B410" s="20">
        <v>1000</v>
      </c>
      <c r="C410" s="20">
        <v>1800</v>
      </c>
      <c r="D410" s="20">
        <v>5000</v>
      </c>
      <c r="E410" s="20">
        <f t="shared" si="28"/>
        <v>784.8000000000084</v>
      </c>
      <c r="F410" s="20">
        <f t="shared" si="29"/>
        <v>2279.60000000002</v>
      </c>
      <c r="G410" s="20">
        <f t="shared" si="25"/>
        <v>2020</v>
      </c>
      <c r="H410" s="20">
        <f t="shared" si="26"/>
        <v>3232</v>
      </c>
    </row>
    <row r="411" spans="1:8" ht="11.25">
      <c r="A411" s="69">
        <v>405</v>
      </c>
      <c r="B411" s="20">
        <v>1000</v>
      </c>
      <c r="C411" s="20">
        <v>1800</v>
      </c>
      <c r="D411" s="20">
        <v>5200</v>
      </c>
      <c r="E411" s="20">
        <f t="shared" si="28"/>
        <v>786.0000000000084</v>
      </c>
      <c r="F411" s="20">
        <f t="shared" si="29"/>
        <v>2284.50000000002</v>
      </c>
      <c r="G411" s="20">
        <f t="shared" si="25"/>
        <v>2025</v>
      </c>
      <c r="H411" s="20">
        <f t="shared" si="26"/>
        <v>3240</v>
      </c>
    </row>
    <row r="412" spans="1:8" ht="11.25">
      <c r="A412" s="69">
        <v>406</v>
      </c>
      <c r="B412" s="20">
        <v>1000</v>
      </c>
      <c r="C412" s="20">
        <v>1800</v>
      </c>
      <c r="D412" s="20">
        <v>5200</v>
      </c>
      <c r="E412" s="20">
        <f t="shared" si="28"/>
        <v>787.2000000000085</v>
      </c>
      <c r="F412" s="20">
        <f t="shared" si="29"/>
        <v>2289.40000000002</v>
      </c>
      <c r="G412" s="20">
        <f t="shared" si="25"/>
        <v>2030</v>
      </c>
      <c r="H412" s="20">
        <f t="shared" si="26"/>
        <v>3248</v>
      </c>
    </row>
    <row r="413" spans="1:8" ht="11.25">
      <c r="A413" s="69">
        <v>407</v>
      </c>
      <c r="B413" s="20">
        <v>1000</v>
      </c>
      <c r="C413" s="20">
        <v>1800</v>
      </c>
      <c r="D413" s="20">
        <v>5200</v>
      </c>
      <c r="E413" s="20">
        <f t="shared" si="28"/>
        <v>788.4000000000085</v>
      </c>
      <c r="F413" s="20">
        <f t="shared" si="29"/>
        <v>2294.30000000002</v>
      </c>
      <c r="G413" s="20">
        <f t="shared" si="25"/>
        <v>2035</v>
      </c>
      <c r="H413" s="20">
        <f t="shared" si="26"/>
        <v>3256</v>
      </c>
    </row>
    <row r="414" spans="1:8" ht="11.25">
      <c r="A414" s="69">
        <v>408</v>
      </c>
      <c r="B414" s="20">
        <v>1000</v>
      </c>
      <c r="C414" s="20">
        <v>1800</v>
      </c>
      <c r="D414" s="20">
        <v>5200</v>
      </c>
      <c r="E414" s="20">
        <f t="shared" si="28"/>
        <v>789.6000000000085</v>
      </c>
      <c r="F414" s="20">
        <f t="shared" si="29"/>
        <v>2299.2000000000203</v>
      </c>
      <c r="G414" s="20">
        <f t="shared" si="25"/>
        <v>2040</v>
      </c>
      <c r="H414" s="20">
        <f t="shared" si="26"/>
        <v>3264</v>
      </c>
    </row>
    <row r="415" spans="1:8" ht="11.25">
      <c r="A415" s="69">
        <v>409</v>
      </c>
      <c r="B415" s="20">
        <v>1000</v>
      </c>
      <c r="C415" s="20">
        <v>1800</v>
      </c>
      <c r="D415" s="20">
        <v>5200</v>
      </c>
      <c r="E415" s="20">
        <f t="shared" si="28"/>
        <v>790.8000000000086</v>
      </c>
      <c r="F415" s="20">
        <f t="shared" si="29"/>
        <v>2304.1000000000204</v>
      </c>
      <c r="G415" s="20">
        <f t="shared" si="25"/>
        <v>2045</v>
      </c>
      <c r="H415" s="20">
        <f t="shared" si="26"/>
        <v>3272</v>
      </c>
    </row>
    <row r="416" spans="1:8" ht="11.25">
      <c r="A416" s="69">
        <v>410</v>
      </c>
      <c r="B416" s="20">
        <v>1000</v>
      </c>
      <c r="C416" s="20">
        <v>1800</v>
      </c>
      <c r="D416" s="20">
        <v>5200</v>
      </c>
      <c r="E416" s="20">
        <f t="shared" si="28"/>
        <v>792.0000000000086</v>
      </c>
      <c r="F416" s="20">
        <f t="shared" si="29"/>
        <v>2309.0000000000205</v>
      </c>
      <c r="G416" s="20">
        <f t="shared" si="25"/>
        <v>2050</v>
      </c>
      <c r="H416" s="20">
        <f t="shared" si="26"/>
        <v>3280</v>
      </c>
    </row>
    <row r="417" spans="1:8" ht="11.25">
      <c r="A417" s="69">
        <v>411</v>
      </c>
      <c r="B417" s="20">
        <v>1000</v>
      </c>
      <c r="C417" s="20">
        <v>1800</v>
      </c>
      <c r="D417" s="20">
        <v>5200</v>
      </c>
      <c r="E417" s="20">
        <f t="shared" si="28"/>
        <v>793.2000000000087</v>
      </c>
      <c r="F417" s="20">
        <f t="shared" si="29"/>
        <v>2313.9000000000206</v>
      </c>
      <c r="G417" s="20">
        <f t="shared" si="25"/>
        <v>2055</v>
      </c>
      <c r="H417" s="20">
        <f t="shared" si="26"/>
        <v>3288</v>
      </c>
    </row>
    <row r="418" spans="1:8" ht="11.25">
      <c r="A418" s="69">
        <v>412</v>
      </c>
      <c r="B418" s="20">
        <v>1000</v>
      </c>
      <c r="C418" s="20">
        <v>1800</v>
      </c>
      <c r="D418" s="20">
        <v>5200</v>
      </c>
      <c r="E418" s="20">
        <f t="shared" si="28"/>
        <v>794.4000000000087</v>
      </c>
      <c r="F418" s="20">
        <f t="shared" si="29"/>
        <v>2318.8000000000206</v>
      </c>
      <c r="G418" s="20">
        <f t="shared" si="25"/>
        <v>2060</v>
      </c>
      <c r="H418" s="20">
        <f t="shared" si="26"/>
        <v>3296</v>
      </c>
    </row>
    <row r="419" spans="1:8" ht="11.25">
      <c r="A419" s="69">
        <v>413</v>
      </c>
      <c r="B419" s="20">
        <v>1000</v>
      </c>
      <c r="C419" s="20">
        <v>2000</v>
      </c>
      <c r="D419" s="20">
        <v>5200</v>
      </c>
      <c r="E419" s="20">
        <f t="shared" si="28"/>
        <v>795.6000000000088</v>
      </c>
      <c r="F419" s="20">
        <f t="shared" si="29"/>
        <v>2323.7000000000207</v>
      </c>
      <c r="G419" s="20">
        <f t="shared" si="25"/>
        <v>2065</v>
      </c>
      <c r="H419" s="20">
        <f t="shared" si="26"/>
        <v>3304</v>
      </c>
    </row>
    <row r="420" spans="1:8" ht="11.25">
      <c r="A420" s="69">
        <v>414</v>
      </c>
      <c r="B420" s="20">
        <v>1000</v>
      </c>
      <c r="C420" s="20">
        <v>2000</v>
      </c>
      <c r="D420" s="20">
        <v>5200</v>
      </c>
      <c r="E420" s="20">
        <f t="shared" si="28"/>
        <v>796.8000000000088</v>
      </c>
      <c r="F420" s="20">
        <f t="shared" si="29"/>
        <v>2328.600000000021</v>
      </c>
      <c r="G420" s="20">
        <f t="shared" si="25"/>
        <v>2070</v>
      </c>
      <c r="H420" s="20">
        <f t="shared" si="26"/>
        <v>3312</v>
      </c>
    </row>
    <row r="421" spans="1:8" ht="11.25">
      <c r="A421" s="69">
        <v>415</v>
      </c>
      <c r="B421" s="20">
        <v>1000</v>
      </c>
      <c r="C421" s="20">
        <v>2000</v>
      </c>
      <c r="D421" s="20">
        <v>5200</v>
      </c>
      <c r="E421" s="20">
        <f t="shared" si="28"/>
        <v>798.0000000000089</v>
      </c>
      <c r="F421" s="20">
        <f t="shared" si="29"/>
        <v>2333.500000000021</v>
      </c>
      <c r="G421" s="20">
        <f t="shared" si="25"/>
        <v>2075</v>
      </c>
      <c r="H421" s="20">
        <f t="shared" si="26"/>
        <v>3320</v>
      </c>
    </row>
    <row r="422" spans="1:8" ht="11.25">
      <c r="A422" s="69">
        <v>416</v>
      </c>
      <c r="B422" s="20">
        <v>1000</v>
      </c>
      <c r="C422" s="20">
        <v>2000</v>
      </c>
      <c r="D422" s="20">
        <v>5200</v>
      </c>
      <c r="E422" s="20">
        <f t="shared" si="28"/>
        <v>799.2000000000089</v>
      </c>
      <c r="F422" s="20">
        <f t="shared" si="29"/>
        <v>2338.400000000021</v>
      </c>
      <c r="G422" s="20">
        <f t="shared" si="25"/>
        <v>2080</v>
      </c>
      <c r="H422" s="20">
        <f t="shared" si="26"/>
        <v>3328</v>
      </c>
    </row>
    <row r="423" spans="1:8" ht="11.25">
      <c r="A423" s="69">
        <v>417</v>
      </c>
      <c r="B423" s="20">
        <v>1000</v>
      </c>
      <c r="C423" s="20">
        <v>2000</v>
      </c>
      <c r="D423" s="20">
        <v>5200</v>
      </c>
      <c r="E423" s="20">
        <f t="shared" si="28"/>
        <v>800.400000000009</v>
      </c>
      <c r="F423" s="20">
        <f t="shared" si="29"/>
        <v>2343.300000000021</v>
      </c>
      <c r="G423" s="20">
        <f t="shared" si="25"/>
        <v>2085</v>
      </c>
      <c r="H423" s="20">
        <f t="shared" si="26"/>
        <v>3336</v>
      </c>
    </row>
    <row r="424" spans="1:8" ht="11.25">
      <c r="A424" s="69">
        <v>418</v>
      </c>
      <c r="B424" s="20">
        <v>1000</v>
      </c>
      <c r="C424" s="20">
        <v>2000</v>
      </c>
      <c r="D424" s="20">
        <v>5200</v>
      </c>
      <c r="E424" s="20">
        <f t="shared" si="28"/>
        <v>801.600000000009</v>
      </c>
      <c r="F424" s="20">
        <f t="shared" si="29"/>
        <v>2348.200000000021</v>
      </c>
      <c r="G424" s="20">
        <f t="shared" si="25"/>
        <v>2090</v>
      </c>
      <c r="H424" s="20">
        <f t="shared" si="26"/>
        <v>3344</v>
      </c>
    </row>
    <row r="425" spans="1:8" ht="11.25">
      <c r="A425" s="69">
        <v>419</v>
      </c>
      <c r="B425" s="20">
        <v>1000</v>
      </c>
      <c r="C425" s="20">
        <v>2000</v>
      </c>
      <c r="D425" s="20">
        <v>5200</v>
      </c>
      <c r="E425" s="20">
        <f t="shared" si="28"/>
        <v>802.800000000009</v>
      </c>
      <c r="F425" s="20">
        <f t="shared" si="29"/>
        <v>2353.1000000000213</v>
      </c>
      <c r="G425" s="20">
        <f t="shared" si="25"/>
        <v>2095</v>
      </c>
      <c r="H425" s="20">
        <f t="shared" si="26"/>
        <v>3352</v>
      </c>
    </row>
    <row r="426" spans="1:8" ht="11.25">
      <c r="A426" s="69">
        <v>420</v>
      </c>
      <c r="B426" s="20">
        <v>1000</v>
      </c>
      <c r="C426" s="20">
        <v>2000</v>
      </c>
      <c r="D426" s="20">
        <v>5200</v>
      </c>
      <c r="E426" s="20">
        <f t="shared" si="28"/>
        <v>804.0000000000091</v>
      </c>
      <c r="F426" s="20">
        <f t="shared" si="29"/>
        <v>2358.0000000000214</v>
      </c>
      <c r="G426" s="20">
        <f t="shared" si="25"/>
        <v>2100</v>
      </c>
      <c r="H426" s="20">
        <f t="shared" si="26"/>
        <v>3360</v>
      </c>
    </row>
    <row r="427" spans="1:8" ht="11.25">
      <c r="A427" s="69">
        <v>421</v>
      </c>
      <c r="B427" s="20">
        <v>1000</v>
      </c>
      <c r="C427" s="20">
        <v>2000</v>
      </c>
      <c r="D427" s="20">
        <v>5400</v>
      </c>
      <c r="E427" s="20">
        <f t="shared" si="28"/>
        <v>805.2000000000091</v>
      </c>
      <c r="F427" s="20">
        <f t="shared" si="29"/>
        <v>2362.9000000000215</v>
      </c>
      <c r="G427" s="20">
        <f t="shared" si="25"/>
        <v>2105</v>
      </c>
      <c r="H427" s="20">
        <f t="shared" si="26"/>
        <v>3368</v>
      </c>
    </row>
    <row r="428" spans="1:8" ht="11.25">
      <c r="A428" s="69">
        <v>422</v>
      </c>
      <c r="B428" s="20">
        <v>1000</v>
      </c>
      <c r="C428" s="20">
        <v>2000</v>
      </c>
      <c r="D428" s="20">
        <v>5400</v>
      </c>
      <c r="E428" s="20">
        <f t="shared" si="28"/>
        <v>806.4000000000092</v>
      </c>
      <c r="F428" s="20">
        <f t="shared" si="29"/>
        <v>2367.8000000000216</v>
      </c>
      <c r="G428" s="20">
        <f t="shared" si="25"/>
        <v>2110</v>
      </c>
      <c r="H428" s="20">
        <f t="shared" si="26"/>
        <v>3376</v>
      </c>
    </row>
    <row r="429" spans="1:8" ht="11.25">
      <c r="A429" s="69">
        <v>423</v>
      </c>
      <c r="B429" s="20">
        <v>1000</v>
      </c>
      <c r="C429" s="20">
        <v>2000</v>
      </c>
      <c r="D429" s="20">
        <v>5400</v>
      </c>
      <c r="E429" s="20">
        <f t="shared" si="28"/>
        <v>807.6000000000092</v>
      </c>
      <c r="F429" s="20">
        <f t="shared" si="29"/>
        <v>2372.7000000000216</v>
      </c>
      <c r="G429" s="20">
        <f t="shared" si="25"/>
        <v>2115</v>
      </c>
      <c r="H429" s="20">
        <f t="shared" si="26"/>
        <v>3384</v>
      </c>
    </row>
    <row r="430" spans="1:8" ht="11.25">
      <c r="A430" s="69">
        <v>424</v>
      </c>
      <c r="B430" s="20">
        <v>1200</v>
      </c>
      <c r="C430" s="20">
        <v>2000</v>
      </c>
      <c r="D430" s="20">
        <v>5400</v>
      </c>
      <c r="E430" s="20">
        <f t="shared" si="28"/>
        <v>808.8000000000093</v>
      </c>
      <c r="F430" s="20">
        <f t="shared" si="29"/>
        <v>2377.6000000000217</v>
      </c>
      <c r="G430" s="20">
        <f t="shared" si="25"/>
        <v>2120</v>
      </c>
      <c r="H430" s="20">
        <f t="shared" si="26"/>
        <v>3392</v>
      </c>
    </row>
    <row r="431" spans="1:8" ht="11.25">
      <c r="A431" s="69">
        <v>425</v>
      </c>
      <c r="B431" s="20">
        <v>1200</v>
      </c>
      <c r="C431" s="20">
        <v>2000</v>
      </c>
      <c r="D431" s="20">
        <v>5400</v>
      </c>
      <c r="E431" s="20">
        <f t="shared" si="28"/>
        <v>810.0000000000093</v>
      </c>
      <c r="F431" s="20">
        <f t="shared" si="29"/>
        <v>2382.500000000022</v>
      </c>
      <c r="G431" s="20">
        <f t="shared" si="25"/>
        <v>2125</v>
      </c>
      <c r="H431" s="20">
        <f t="shared" si="26"/>
        <v>3400</v>
      </c>
    </row>
    <row r="432" spans="1:8" ht="11.25">
      <c r="A432" s="69">
        <v>426</v>
      </c>
      <c r="B432" s="20">
        <v>1200</v>
      </c>
      <c r="C432" s="20">
        <v>2000</v>
      </c>
      <c r="D432" s="20">
        <v>5400</v>
      </c>
      <c r="E432" s="20">
        <f t="shared" si="28"/>
        <v>811.2000000000094</v>
      </c>
      <c r="F432" s="20">
        <f t="shared" si="29"/>
        <v>2387.400000000022</v>
      </c>
      <c r="G432" s="20">
        <f t="shared" si="25"/>
        <v>2130</v>
      </c>
      <c r="H432" s="20">
        <f t="shared" si="26"/>
        <v>3408</v>
      </c>
    </row>
    <row r="433" spans="1:8" ht="11.25">
      <c r="A433" s="69">
        <v>427</v>
      </c>
      <c r="B433" s="20">
        <v>1200</v>
      </c>
      <c r="C433" s="20">
        <v>2000</v>
      </c>
      <c r="D433" s="20">
        <v>5400</v>
      </c>
      <c r="E433" s="20">
        <f t="shared" si="28"/>
        <v>812.4000000000094</v>
      </c>
      <c r="F433" s="20">
        <f t="shared" si="29"/>
        <v>2392.300000000022</v>
      </c>
      <c r="G433" s="20">
        <f t="shared" si="25"/>
        <v>2135</v>
      </c>
      <c r="H433" s="20">
        <f t="shared" si="26"/>
        <v>3416</v>
      </c>
    </row>
    <row r="434" spans="1:8" ht="11.25">
      <c r="A434" s="69">
        <v>428</v>
      </c>
      <c r="B434" s="20">
        <v>1200</v>
      </c>
      <c r="C434" s="20">
        <v>2000</v>
      </c>
      <c r="D434" s="20">
        <v>5400</v>
      </c>
      <c r="E434" s="20">
        <f t="shared" si="28"/>
        <v>813.6000000000095</v>
      </c>
      <c r="F434" s="20">
        <f t="shared" si="29"/>
        <v>2397.200000000022</v>
      </c>
      <c r="G434" s="20">
        <f t="shared" si="25"/>
        <v>2140</v>
      </c>
      <c r="H434" s="20">
        <f t="shared" si="26"/>
        <v>3424</v>
      </c>
    </row>
    <row r="435" spans="1:8" ht="11.25">
      <c r="A435" s="69">
        <v>429</v>
      </c>
      <c r="B435" s="20">
        <v>1200</v>
      </c>
      <c r="C435" s="20">
        <v>2000</v>
      </c>
      <c r="D435" s="20">
        <v>5400</v>
      </c>
      <c r="E435" s="20">
        <f t="shared" si="28"/>
        <v>814.8000000000095</v>
      </c>
      <c r="F435" s="20">
        <f t="shared" si="29"/>
        <v>2402.100000000022</v>
      </c>
      <c r="G435" s="20">
        <f t="shared" si="25"/>
        <v>2145</v>
      </c>
      <c r="H435" s="20">
        <f t="shared" si="26"/>
        <v>3432</v>
      </c>
    </row>
    <row r="436" spans="1:8" ht="11.25">
      <c r="A436" s="69">
        <v>430</v>
      </c>
      <c r="B436" s="20">
        <v>1200</v>
      </c>
      <c r="C436" s="20">
        <v>2000</v>
      </c>
      <c r="D436" s="20">
        <v>5400</v>
      </c>
      <c r="E436" s="20">
        <f t="shared" si="28"/>
        <v>816.0000000000095</v>
      </c>
      <c r="F436" s="20">
        <f t="shared" si="29"/>
        <v>2407.0000000000223</v>
      </c>
      <c r="G436" s="20">
        <f t="shared" si="25"/>
        <v>2150</v>
      </c>
      <c r="H436" s="20">
        <f t="shared" si="26"/>
        <v>3440</v>
      </c>
    </row>
    <row r="437" spans="1:8" ht="11.25">
      <c r="A437" s="69">
        <v>431</v>
      </c>
      <c r="B437" s="20">
        <v>1200</v>
      </c>
      <c r="C437" s="20">
        <v>2000</v>
      </c>
      <c r="D437" s="20">
        <v>5400</v>
      </c>
      <c r="E437" s="20">
        <f t="shared" si="28"/>
        <v>817.2000000000096</v>
      </c>
      <c r="F437" s="20">
        <f t="shared" si="29"/>
        <v>2411.9000000000224</v>
      </c>
      <c r="G437" s="20">
        <f t="shared" si="25"/>
        <v>2155</v>
      </c>
      <c r="H437" s="20">
        <f t="shared" si="26"/>
        <v>3448</v>
      </c>
    </row>
    <row r="438" spans="1:8" ht="11.25">
      <c r="A438" s="69">
        <v>432</v>
      </c>
      <c r="B438" s="20">
        <v>1200</v>
      </c>
      <c r="C438" s="20">
        <v>2000</v>
      </c>
      <c r="D438" s="20">
        <v>5400</v>
      </c>
      <c r="E438" s="20">
        <f t="shared" si="28"/>
        <v>818.4000000000096</v>
      </c>
      <c r="F438" s="20">
        <f t="shared" si="29"/>
        <v>2416.8000000000225</v>
      </c>
      <c r="G438" s="20">
        <f t="shared" si="25"/>
        <v>2160</v>
      </c>
      <c r="H438" s="20">
        <f t="shared" si="26"/>
        <v>3456</v>
      </c>
    </row>
    <row r="439" spans="1:8" ht="11.25">
      <c r="A439" s="69">
        <v>433</v>
      </c>
      <c r="B439" s="20">
        <v>1200</v>
      </c>
      <c r="C439" s="20">
        <v>2000</v>
      </c>
      <c r="D439" s="20">
        <v>5400</v>
      </c>
      <c r="E439" s="20">
        <f t="shared" si="28"/>
        <v>819.6000000000097</v>
      </c>
      <c r="F439" s="20">
        <f t="shared" si="29"/>
        <v>2421.7000000000226</v>
      </c>
      <c r="G439" s="20">
        <f t="shared" si="25"/>
        <v>2165</v>
      </c>
      <c r="H439" s="20">
        <f t="shared" si="26"/>
        <v>3464</v>
      </c>
    </row>
    <row r="440" spans="1:8" ht="11.25">
      <c r="A440" s="69">
        <v>434</v>
      </c>
      <c r="B440" s="20">
        <v>1200</v>
      </c>
      <c r="C440" s="20">
        <v>2000</v>
      </c>
      <c r="D440" s="20">
        <v>5400</v>
      </c>
      <c r="E440" s="20">
        <f t="shared" si="28"/>
        <v>820.8000000000097</v>
      </c>
      <c r="F440" s="20">
        <f t="shared" si="29"/>
        <v>2426.6000000000226</v>
      </c>
      <c r="G440" s="20">
        <f t="shared" si="25"/>
        <v>2170</v>
      </c>
      <c r="H440" s="20">
        <f t="shared" si="26"/>
        <v>3472</v>
      </c>
    </row>
    <row r="441" spans="1:8" ht="11.25">
      <c r="A441" s="69">
        <v>435</v>
      </c>
      <c r="B441" s="20">
        <v>1200</v>
      </c>
      <c r="C441" s="20">
        <v>2000</v>
      </c>
      <c r="D441" s="20">
        <v>5400</v>
      </c>
      <c r="E441" s="20">
        <f t="shared" si="28"/>
        <v>822.0000000000098</v>
      </c>
      <c r="F441" s="20">
        <f t="shared" si="29"/>
        <v>2431.5000000000227</v>
      </c>
      <c r="G441" s="20">
        <f t="shared" si="25"/>
        <v>2175</v>
      </c>
      <c r="H441" s="20">
        <f t="shared" si="26"/>
        <v>3480</v>
      </c>
    </row>
    <row r="442" spans="1:8" ht="11.25">
      <c r="A442" s="69">
        <v>436</v>
      </c>
      <c r="B442" s="20">
        <v>1200</v>
      </c>
      <c r="C442" s="20">
        <v>2000</v>
      </c>
      <c r="D442" s="20">
        <v>5400</v>
      </c>
      <c r="E442" s="20">
        <f t="shared" si="28"/>
        <v>823.2000000000098</v>
      </c>
      <c r="F442" s="20">
        <f t="shared" si="29"/>
        <v>2436.400000000023</v>
      </c>
      <c r="G442" s="20">
        <f t="shared" si="25"/>
        <v>2180</v>
      </c>
      <c r="H442" s="20">
        <f t="shared" si="26"/>
        <v>3488</v>
      </c>
    </row>
    <row r="443" spans="1:8" ht="11.25">
      <c r="A443" s="69">
        <v>437</v>
      </c>
      <c r="B443" s="20">
        <v>1200</v>
      </c>
      <c r="C443" s="20">
        <v>2000</v>
      </c>
      <c r="D443" s="20">
        <v>5400</v>
      </c>
      <c r="E443" s="20">
        <f t="shared" si="28"/>
        <v>824.4000000000099</v>
      </c>
      <c r="F443" s="20">
        <f t="shared" si="29"/>
        <v>2441.300000000023</v>
      </c>
      <c r="G443" s="20">
        <f t="shared" si="25"/>
        <v>2185</v>
      </c>
      <c r="H443" s="20">
        <f t="shared" si="26"/>
        <v>3496</v>
      </c>
    </row>
    <row r="444" spans="1:8" ht="11.25">
      <c r="A444" s="69">
        <v>438</v>
      </c>
      <c r="B444" s="20">
        <v>1200</v>
      </c>
      <c r="C444" s="20">
        <v>2000</v>
      </c>
      <c r="D444" s="20">
        <v>5400</v>
      </c>
      <c r="E444" s="20">
        <f t="shared" si="28"/>
        <v>825.6000000000099</v>
      </c>
      <c r="F444" s="20">
        <f t="shared" si="29"/>
        <v>2446.200000000023</v>
      </c>
      <c r="G444" s="20">
        <f t="shared" si="25"/>
        <v>2190</v>
      </c>
      <c r="H444" s="20">
        <f t="shared" si="26"/>
        <v>3504</v>
      </c>
    </row>
    <row r="445" spans="1:8" ht="11.25">
      <c r="A445" s="69">
        <v>439</v>
      </c>
      <c r="B445" s="20">
        <v>1200</v>
      </c>
      <c r="C445" s="20">
        <v>2000</v>
      </c>
      <c r="D445" s="20">
        <v>5600</v>
      </c>
      <c r="E445" s="20">
        <f t="shared" si="28"/>
        <v>826.80000000001</v>
      </c>
      <c r="F445" s="20">
        <f t="shared" si="29"/>
        <v>2451.100000000023</v>
      </c>
      <c r="G445" s="20">
        <f t="shared" si="25"/>
        <v>2195</v>
      </c>
      <c r="H445" s="20">
        <f t="shared" si="26"/>
        <v>3512</v>
      </c>
    </row>
    <row r="446" spans="1:8" ht="11.25">
      <c r="A446" s="69">
        <v>440</v>
      </c>
      <c r="B446" s="20">
        <v>1200</v>
      </c>
      <c r="C446" s="20">
        <v>2000</v>
      </c>
      <c r="D446" s="20">
        <v>5600</v>
      </c>
      <c r="E446" s="20">
        <f t="shared" si="28"/>
        <v>828.00000000001</v>
      </c>
      <c r="F446" s="20">
        <f t="shared" si="29"/>
        <v>2456.000000000023</v>
      </c>
      <c r="G446" s="20">
        <f t="shared" si="25"/>
        <v>2200</v>
      </c>
      <c r="H446" s="20">
        <f t="shared" si="26"/>
        <v>3520</v>
      </c>
    </row>
    <row r="447" spans="1:8" ht="11.25">
      <c r="A447" s="69">
        <v>441</v>
      </c>
      <c r="B447" s="20">
        <v>1200</v>
      </c>
      <c r="C447" s="20">
        <v>2000</v>
      </c>
      <c r="D447" s="20">
        <v>5600</v>
      </c>
      <c r="E447" s="20">
        <f t="shared" si="28"/>
        <v>829.20000000001</v>
      </c>
      <c r="F447" s="20">
        <f t="shared" si="29"/>
        <v>2460.9000000000233</v>
      </c>
      <c r="G447" s="20">
        <f t="shared" si="25"/>
        <v>2205</v>
      </c>
      <c r="H447" s="20">
        <f t="shared" si="26"/>
        <v>3528</v>
      </c>
    </row>
    <row r="448" spans="1:8" ht="11.25">
      <c r="A448" s="69">
        <v>442</v>
      </c>
      <c r="B448" s="20">
        <v>1200</v>
      </c>
      <c r="C448" s="20">
        <v>2000</v>
      </c>
      <c r="D448" s="20">
        <v>5600</v>
      </c>
      <c r="E448" s="20">
        <f t="shared" si="28"/>
        <v>830.4000000000101</v>
      </c>
      <c r="F448" s="20">
        <f t="shared" si="29"/>
        <v>2465.8000000000234</v>
      </c>
      <c r="G448" s="20">
        <f t="shared" si="25"/>
        <v>2210</v>
      </c>
      <c r="H448" s="20">
        <f t="shared" si="26"/>
        <v>3536</v>
      </c>
    </row>
    <row r="449" spans="1:8" ht="11.25">
      <c r="A449" s="69">
        <v>443</v>
      </c>
      <c r="B449" s="20">
        <v>1200</v>
      </c>
      <c r="C449" s="20">
        <v>2000</v>
      </c>
      <c r="D449" s="20">
        <v>5600</v>
      </c>
      <c r="E449" s="20">
        <f t="shared" si="28"/>
        <v>831.6000000000101</v>
      </c>
      <c r="F449" s="20">
        <f t="shared" si="29"/>
        <v>2470.7000000000235</v>
      </c>
      <c r="G449" s="20">
        <f t="shared" si="25"/>
        <v>2215</v>
      </c>
      <c r="H449" s="20">
        <f t="shared" si="26"/>
        <v>3544</v>
      </c>
    </row>
    <row r="450" spans="1:8" ht="11.25">
      <c r="A450" s="69">
        <v>444</v>
      </c>
      <c r="B450" s="20">
        <v>1200</v>
      </c>
      <c r="C450" s="20">
        <v>2000</v>
      </c>
      <c r="D450" s="20">
        <v>5600</v>
      </c>
      <c r="E450" s="20">
        <f t="shared" si="28"/>
        <v>832.8000000000102</v>
      </c>
      <c r="F450" s="20">
        <f t="shared" si="29"/>
        <v>2475.6000000000236</v>
      </c>
      <c r="G450" s="20">
        <f t="shared" si="25"/>
        <v>2220</v>
      </c>
      <c r="H450" s="20">
        <f t="shared" si="26"/>
        <v>3552</v>
      </c>
    </row>
    <row r="451" spans="1:8" ht="11.25">
      <c r="A451" s="69">
        <v>445</v>
      </c>
      <c r="B451" s="20">
        <v>1200</v>
      </c>
      <c r="C451" s="20">
        <v>2000</v>
      </c>
      <c r="D451" s="20">
        <v>5600</v>
      </c>
      <c r="E451" s="20">
        <f t="shared" si="28"/>
        <v>834.0000000000102</v>
      </c>
      <c r="F451" s="20">
        <f t="shared" si="29"/>
        <v>2480.5000000000236</v>
      </c>
      <c r="G451" s="20">
        <f t="shared" si="25"/>
        <v>2225</v>
      </c>
      <c r="H451" s="20">
        <f t="shared" si="26"/>
        <v>3560</v>
      </c>
    </row>
    <row r="452" spans="1:8" ht="11.25">
      <c r="A452" s="69">
        <v>446</v>
      </c>
      <c r="B452" s="20">
        <v>1200</v>
      </c>
      <c r="C452" s="20">
        <v>2000</v>
      </c>
      <c r="D452" s="20">
        <v>5600</v>
      </c>
      <c r="E452" s="20">
        <f t="shared" si="28"/>
        <v>835.2000000000103</v>
      </c>
      <c r="F452" s="20">
        <f t="shared" si="29"/>
        <v>2485.4000000000237</v>
      </c>
      <c r="G452" s="20">
        <f t="shared" si="25"/>
        <v>2230</v>
      </c>
      <c r="H452" s="20">
        <f t="shared" si="26"/>
        <v>3568</v>
      </c>
    </row>
    <row r="453" spans="1:8" ht="11.25">
      <c r="A453" s="69">
        <v>447</v>
      </c>
      <c r="B453" s="20">
        <v>1200</v>
      </c>
      <c r="C453" s="20">
        <v>2000</v>
      </c>
      <c r="D453" s="20">
        <v>5600</v>
      </c>
      <c r="E453" s="20">
        <f t="shared" si="28"/>
        <v>836.4000000000103</v>
      </c>
      <c r="F453" s="20">
        <f t="shared" si="29"/>
        <v>2490.300000000024</v>
      </c>
      <c r="G453" s="20">
        <f t="shared" si="25"/>
        <v>2235</v>
      </c>
      <c r="H453" s="20">
        <f t="shared" si="26"/>
        <v>3576</v>
      </c>
    </row>
    <row r="454" spans="1:8" ht="11.25">
      <c r="A454" s="69">
        <v>448</v>
      </c>
      <c r="B454" s="20">
        <v>1200</v>
      </c>
      <c r="C454" s="20">
        <v>2000</v>
      </c>
      <c r="D454" s="20">
        <v>5600</v>
      </c>
      <c r="E454" s="20">
        <f t="shared" si="28"/>
        <v>837.6000000000104</v>
      </c>
      <c r="F454" s="20">
        <f t="shared" si="29"/>
        <v>2495.200000000024</v>
      </c>
      <c r="G454" s="20">
        <f t="shared" si="25"/>
        <v>2240</v>
      </c>
      <c r="H454" s="20">
        <f t="shared" si="26"/>
        <v>3584</v>
      </c>
    </row>
    <row r="455" spans="1:8" ht="11.25">
      <c r="A455" s="69">
        <v>449</v>
      </c>
      <c r="B455" s="20">
        <v>1200</v>
      </c>
      <c r="C455" s="20">
        <v>2000</v>
      </c>
      <c r="D455" s="20">
        <v>5600</v>
      </c>
      <c r="E455" s="20">
        <f t="shared" si="28"/>
        <v>838.8000000000104</v>
      </c>
      <c r="F455" s="20">
        <f t="shared" si="29"/>
        <v>2500.100000000024</v>
      </c>
      <c r="G455" s="20">
        <f t="shared" si="25"/>
        <v>2245</v>
      </c>
      <c r="H455" s="20">
        <f t="shared" si="26"/>
        <v>3592</v>
      </c>
    </row>
    <row r="456" spans="1:8" ht="11.25">
      <c r="A456" s="69">
        <v>450</v>
      </c>
      <c r="B456" s="20">
        <v>1200</v>
      </c>
      <c r="C456" s="20">
        <v>2000</v>
      </c>
      <c r="D456" s="20">
        <v>5600</v>
      </c>
      <c r="E456" s="20">
        <f t="shared" si="28"/>
        <v>840.0000000000105</v>
      </c>
      <c r="F456" s="20">
        <f t="shared" si="29"/>
        <v>2505.000000000024</v>
      </c>
      <c r="G456" s="20">
        <f aca="true" t="shared" si="30" ref="G456:G500">G455+5</f>
        <v>2250</v>
      </c>
      <c r="H456" s="20">
        <f aca="true" t="shared" si="31" ref="H456:H506">H455+8</f>
        <v>3600</v>
      </c>
    </row>
    <row r="457" spans="1:8" ht="11.25">
      <c r="A457" s="69">
        <v>451</v>
      </c>
      <c r="B457" s="20">
        <v>1200</v>
      </c>
      <c r="C457" s="20">
        <v>2000</v>
      </c>
      <c r="D457" s="20">
        <v>5600</v>
      </c>
      <c r="E457" s="20">
        <f t="shared" si="28"/>
        <v>841.2000000000105</v>
      </c>
      <c r="F457" s="20">
        <f t="shared" si="29"/>
        <v>2509.900000000024</v>
      </c>
      <c r="G457" s="20">
        <f t="shared" si="30"/>
        <v>2255</v>
      </c>
      <c r="H457" s="20">
        <f t="shared" si="31"/>
        <v>3608</v>
      </c>
    </row>
    <row r="458" spans="1:8" ht="11.25">
      <c r="A458" s="69">
        <v>452</v>
      </c>
      <c r="B458" s="20">
        <v>1200</v>
      </c>
      <c r="C458" s="20">
        <v>2000</v>
      </c>
      <c r="D458" s="20">
        <v>5600</v>
      </c>
      <c r="E458" s="20">
        <f t="shared" si="28"/>
        <v>842.4000000000106</v>
      </c>
      <c r="F458" s="20">
        <f t="shared" si="29"/>
        <v>2514.8000000000243</v>
      </c>
      <c r="G458" s="20">
        <f t="shared" si="30"/>
        <v>2260</v>
      </c>
      <c r="H458" s="20">
        <f t="shared" si="31"/>
        <v>3616</v>
      </c>
    </row>
    <row r="459" spans="1:8" ht="11.25">
      <c r="A459" s="69">
        <v>453</v>
      </c>
      <c r="B459" s="20">
        <v>1200</v>
      </c>
      <c r="C459" s="20">
        <v>2000</v>
      </c>
      <c r="D459" s="20">
        <v>5600</v>
      </c>
      <c r="E459" s="20">
        <f t="shared" si="28"/>
        <v>843.6000000000106</v>
      </c>
      <c r="F459" s="20">
        <f t="shared" si="29"/>
        <v>2519.7000000000244</v>
      </c>
      <c r="G459" s="20">
        <f t="shared" si="30"/>
        <v>2265</v>
      </c>
      <c r="H459" s="20">
        <f t="shared" si="31"/>
        <v>3624</v>
      </c>
    </row>
    <row r="460" spans="1:8" ht="11.25">
      <c r="A460" s="69">
        <v>454</v>
      </c>
      <c r="B460" s="20">
        <v>1200</v>
      </c>
      <c r="C460" s="20">
        <v>2000</v>
      </c>
      <c r="D460" s="20">
        <v>5600</v>
      </c>
      <c r="E460" s="20">
        <f t="shared" si="28"/>
        <v>844.8000000000106</v>
      </c>
      <c r="F460" s="20">
        <f t="shared" si="29"/>
        <v>2524.6000000000245</v>
      </c>
      <c r="G460" s="20">
        <f t="shared" si="30"/>
        <v>2270</v>
      </c>
      <c r="H460" s="20">
        <f t="shared" si="31"/>
        <v>3632</v>
      </c>
    </row>
    <row r="461" spans="1:8" ht="11.25">
      <c r="A461" s="69">
        <v>455</v>
      </c>
      <c r="B461" s="20">
        <v>1200</v>
      </c>
      <c r="C461" s="20">
        <v>2000</v>
      </c>
      <c r="D461" s="20">
        <v>5800</v>
      </c>
      <c r="E461" s="20">
        <f t="shared" si="28"/>
        <v>846.0000000000107</v>
      </c>
      <c r="F461" s="20">
        <f t="shared" si="29"/>
        <v>2529.5000000000246</v>
      </c>
      <c r="G461" s="20">
        <f t="shared" si="30"/>
        <v>2275</v>
      </c>
      <c r="H461" s="20">
        <f t="shared" si="31"/>
        <v>3640</v>
      </c>
    </row>
    <row r="462" spans="1:8" ht="11.25">
      <c r="A462" s="69">
        <v>456</v>
      </c>
      <c r="B462" s="20">
        <v>1200</v>
      </c>
      <c r="C462" s="20">
        <v>2000</v>
      </c>
      <c r="D462" s="20">
        <v>5800</v>
      </c>
      <c r="E462" s="20">
        <f t="shared" si="28"/>
        <v>847.2000000000107</v>
      </c>
      <c r="F462" s="20">
        <f t="shared" si="29"/>
        <v>2534.4000000000246</v>
      </c>
      <c r="G462" s="20">
        <f t="shared" si="30"/>
        <v>2280</v>
      </c>
      <c r="H462" s="20">
        <f t="shared" si="31"/>
        <v>3648</v>
      </c>
    </row>
    <row r="463" spans="1:8" ht="11.25">
      <c r="A463" s="69">
        <v>457</v>
      </c>
      <c r="B463" s="20">
        <v>1200</v>
      </c>
      <c r="C463" s="20">
        <v>2000</v>
      </c>
      <c r="D463" s="20">
        <v>5800</v>
      </c>
      <c r="E463" s="20">
        <f t="shared" si="28"/>
        <v>848.4000000000108</v>
      </c>
      <c r="F463" s="20">
        <f t="shared" si="29"/>
        <v>2539.3000000000247</v>
      </c>
      <c r="G463" s="20">
        <f t="shared" si="30"/>
        <v>2285</v>
      </c>
      <c r="H463" s="20">
        <f t="shared" si="31"/>
        <v>3656</v>
      </c>
    </row>
    <row r="464" spans="1:8" ht="11.25">
      <c r="A464" s="69">
        <v>458</v>
      </c>
      <c r="B464" s="20">
        <v>1200</v>
      </c>
      <c r="C464" s="20">
        <v>2000</v>
      </c>
      <c r="D464" s="20">
        <v>5800</v>
      </c>
      <c r="E464" s="20">
        <f t="shared" si="28"/>
        <v>849.6000000000108</v>
      </c>
      <c r="F464" s="20">
        <f t="shared" si="29"/>
        <v>2544.200000000025</v>
      </c>
      <c r="G464" s="20">
        <f t="shared" si="30"/>
        <v>2290</v>
      </c>
      <c r="H464" s="20">
        <f t="shared" si="31"/>
        <v>3664</v>
      </c>
    </row>
    <row r="465" spans="1:8" ht="11.25">
      <c r="A465" s="69">
        <v>459</v>
      </c>
      <c r="B465" s="20">
        <v>1200</v>
      </c>
      <c r="C465" s="20">
        <v>2000</v>
      </c>
      <c r="D465" s="20">
        <v>5800</v>
      </c>
      <c r="E465" s="20">
        <f t="shared" si="28"/>
        <v>850.8000000000109</v>
      </c>
      <c r="F465" s="20">
        <f t="shared" si="29"/>
        <v>2549.100000000025</v>
      </c>
      <c r="G465" s="20">
        <f t="shared" si="30"/>
        <v>2295</v>
      </c>
      <c r="H465" s="20">
        <f t="shared" si="31"/>
        <v>3672</v>
      </c>
    </row>
    <row r="466" spans="1:8" ht="11.25">
      <c r="A466" s="69">
        <v>460</v>
      </c>
      <c r="B466" s="20">
        <v>1200</v>
      </c>
      <c r="C466" s="20">
        <v>2000</v>
      </c>
      <c r="D466" s="20">
        <v>5800</v>
      </c>
      <c r="E466" s="20">
        <f t="shared" si="28"/>
        <v>852.0000000000109</v>
      </c>
      <c r="F466" s="20">
        <f t="shared" si="29"/>
        <v>2554.000000000025</v>
      </c>
      <c r="G466" s="20">
        <f t="shared" si="30"/>
        <v>2300</v>
      </c>
      <c r="H466" s="20">
        <f t="shared" si="31"/>
        <v>3680</v>
      </c>
    </row>
    <row r="467" spans="1:8" ht="11.25">
      <c r="A467" s="69">
        <v>461</v>
      </c>
      <c r="B467" s="20">
        <v>1200</v>
      </c>
      <c r="C467" s="20">
        <v>2000</v>
      </c>
      <c r="D467" s="20">
        <v>5800</v>
      </c>
      <c r="E467" s="20">
        <f t="shared" si="28"/>
        <v>853.200000000011</v>
      </c>
      <c r="F467" s="20">
        <f t="shared" si="29"/>
        <v>2558.900000000025</v>
      </c>
      <c r="G467" s="20">
        <f t="shared" si="30"/>
        <v>2305</v>
      </c>
      <c r="H467" s="20">
        <f t="shared" si="31"/>
        <v>3688</v>
      </c>
    </row>
    <row r="468" spans="1:8" ht="11.25">
      <c r="A468" s="69">
        <v>462</v>
      </c>
      <c r="B468" s="20">
        <v>1200</v>
      </c>
      <c r="C468" s="20">
        <v>2000</v>
      </c>
      <c r="D468" s="20">
        <v>5800</v>
      </c>
      <c r="E468" s="20">
        <f t="shared" si="28"/>
        <v>854.400000000011</v>
      </c>
      <c r="F468" s="20">
        <f t="shared" si="29"/>
        <v>2563.800000000025</v>
      </c>
      <c r="G468" s="20">
        <f t="shared" si="30"/>
        <v>2310</v>
      </c>
      <c r="H468" s="20">
        <f t="shared" si="31"/>
        <v>3696</v>
      </c>
    </row>
    <row r="469" spans="1:8" ht="11.25">
      <c r="A469" s="69">
        <v>463</v>
      </c>
      <c r="B469" s="20">
        <v>1200</v>
      </c>
      <c r="C469" s="20">
        <v>2000</v>
      </c>
      <c r="D469" s="20">
        <v>5800</v>
      </c>
      <c r="E469" s="20">
        <f t="shared" si="28"/>
        <v>855.600000000011</v>
      </c>
      <c r="F469" s="20">
        <f t="shared" si="29"/>
        <v>2568.7000000000253</v>
      </c>
      <c r="G469" s="20">
        <f t="shared" si="30"/>
        <v>2315</v>
      </c>
      <c r="H469" s="20">
        <f t="shared" si="31"/>
        <v>3704</v>
      </c>
    </row>
    <row r="470" spans="1:8" ht="11.25">
      <c r="A470" s="69">
        <v>464</v>
      </c>
      <c r="B470" s="20">
        <v>1200</v>
      </c>
      <c r="C470" s="20">
        <v>2000</v>
      </c>
      <c r="D470" s="20">
        <v>5800</v>
      </c>
      <c r="E470" s="20">
        <f aca="true" t="shared" si="32" ref="E470:E500">E469+1.2</f>
        <v>856.8000000000111</v>
      </c>
      <c r="F470" s="20">
        <f aca="true" t="shared" si="33" ref="F470:F500">F469+4.9</f>
        <v>2573.6000000000254</v>
      </c>
      <c r="G470" s="20">
        <f t="shared" si="30"/>
        <v>2320</v>
      </c>
      <c r="H470" s="20">
        <f t="shared" si="31"/>
        <v>3712</v>
      </c>
    </row>
    <row r="471" spans="1:8" ht="11.25">
      <c r="A471" s="69">
        <v>465</v>
      </c>
      <c r="B471" s="20">
        <v>1200</v>
      </c>
      <c r="C471" s="20">
        <v>2000</v>
      </c>
      <c r="D471" s="20">
        <v>5800</v>
      </c>
      <c r="E471" s="20">
        <f t="shared" si="32"/>
        <v>858.0000000000111</v>
      </c>
      <c r="F471" s="20">
        <f t="shared" si="33"/>
        <v>2578.5000000000255</v>
      </c>
      <c r="G471" s="20">
        <f t="shared" si="30"/>
        <v>2325</v>
      </c>
      <c r="H471" s="20">
        <f t="shared" si="31"/>
        <v>3720</v>
      </c>
    </row>
    <row r="472" spans="1:8" ht="11.25">
      <c r="A472" s="69">
        <v>466</v>
      </c>
      <c r="B472" s="20">
        <v>1200</v>
      </c>
      <c r="C472" s="20">
        <v>2200</v>
      </c>
      <c r="D472" s="20">
        <v>5800</v>
      </c>
      <c r="E472" s="20">
        <f t="shared" si="32"/>
        <v>859.2000000000112</v>
      </c>
      <c r="F472" s="20">
        <f t="shared" si="33"/>
        <v>2583.4000000000256</v>
      </c>
      <c r="G472" s="20">
        <f t="shared" si="30"/>
        <v>2330</v>
      </c>
      <c r="H472" s="20">
        <f t="shared" si="31"/>
        <v>3728</v>
      </c>
    </row>
    <row r="473" spans="1:8" ht="11.25">
      <c r="A473" s="69">
        <v>467</v>
      </c>
      <c r="B473" s="20">
        <v>1200</v>
      </c>
      <c r="C473" s="20">
        <v>2200</v>
      </c>
      <c r="D473" s="20">
        <v>5800</v>
      </c>
      <c r="E473" s="20">
        <f t="shared" si="32"/>
        <v>860.4000000000112</v>
      </c>
      <c r="F473" s="20">
        <f t="shared" si="33"/>
        <v>2588.3000000000256</v>
      </c>
      <c r="G473" s="20">
        <f t="shared" si="30"/>
        <v>2335</v>
      </c>
      <c r="H473" s="20">
        <f t="shared" si="31"/>
        <v>3736</v>
      </c>
    </row>
    <row r="474" spans="1:8" ht="11.25">
      <c r="A474" s="69">
        <v>468</v>
      </c>
      <c r="B474" s="20">
        <v>1200</v>
      </c>
      <c r="C474" s="20">
        <v>2200</v>
      </c>
      <c r="D474" s="20">
        <v>5800</v>
      </c>
      <c r="E474" s="20">
        <f t="shared" si="32"/>
        <v>861.6000000000113</v>
      </c>
      <c r="F474" s="20">
        <f t="shared" si="33"/>
        <v>2593.2000000000257</v>
      </c>
      <c r="G474" s="20">
        <f t="shared" si="30"/>
        <v>2340</v>
      </c>
      <c r="H474" s="20">
        <f t="shared" si="31"/>
        <v>3744</v>
      </c>
    </row>
    <row r="475" spans="1:8" ht="11.25">
      <c r="A475" s="69">
        <v>469</v>
      </c>
      <c r="B475" s="20">
        <v>1200</v>
      </c>
      <c r="C475" s="20">
        <v>2200</v>
      </c>
      <c r="D475" s="20">
        <v>5800</v>
      </c>
      <c r="E475" s="20">
        <f t="shared" si="32"/>
        <v>862.8000000000113</v>
      </c>
      <c r="F475" s="20">
        <f t="shared" si="33"/>
        <v>2598.100000000026</v>
      </c>
      <c r="G475" s="20">
        <f t="shared" si="30"/>
        <v>2345</v>
      </c>
      <c r="H475" s="20">
        <f t="shared" si="31"/>
        <v>3752</v>
      </c>
    </row>
    <row r="476" spans="1:8" ht="11.25">
      <c r="A476" s="69">
        <v>470</v>
      </c>
      <c r="B476" s="20">
        <v>1200</v>
      </c>
      <c r="C476" s="20">
        <v>2200</v>
      </c>
      <c r="D476" s="20">
        <v>5800</v>
      </c>
      <c r="E476" s="20">
        <f t="shared" si="32"/>
        <v>864.0000000000114</v>
      </c>
      <c r="F476" s="20">
        <f t="shared" si="33"/>
        <v>2603.000000000026</v>
      </c>
      <c r="G476" s="20">
        <f t="shared" si="30"/>
        <v>2350</v>
      </c>
      <c r="H476" s="20">
        <f t="shared" si="31"/>
        <v>3760</v>
      </c>
    </row>
    <row r="477" spans="1:8" ht="11.25">
      <c r="A477" s="69">
        <v>471</v>
      </c>
      <c r="B477" s="20">
        <v>1200</v>
      </c>
      <c r="C477" s="20">
        <v>2200</v>
      </c>
      <c r="D477" s="20">
        <v>5800</v>
      </c>
      <c r="E477" s="20">
        <f t="shared" si="32"/>
        <v>865.2000000000114</v>
      </c>
      <c r="F477" s="20">
        <f t="shared" si="33"/>
        <v>2607.900000000026</v>
      </c>
      <c r="G477" s="20">
        <f t="shared" si="30"/>
        <v>2355</v>
      </c>
      <c r="H477" s="20">
        <f t="shared" si="31"/>
        <v>3768</v>
      </c>
    </row>
    <row r="478" spans="1:8" ht="11.25">
      <c r="A478" s="69">
        <v>472</v>
      </c>
      <c r="B478" s="20">
        <v>1200</v>
      </c>
      <c r="C478" s="20">
        <v>2200</v>
      </c>
      <c r="D478" s="20">
        <v>6000</v>
      </c>
      <c r="E478" s="20">
        <f t="shared" si="32"/>
        <v>866.4000000000115</v>
      </c>
      <c r="F478" s="20">
        <f t="shared" si="33"/>
        <v>2612.800000000026</v>
      </c>
      <c r="G478" s="20">
        <f t="shared" si="30"/>
        <v>2360</v>
      </c>
      <c r="H478" s="20">
        <f t="shared" si="31"/>
        <v>3776</v>
      </c>
    </row>
    <row r="479" spans="1:8" ht="11.25">
      <c r="A479" s="69">
        <v>473</v>
      </c>
      <c r="B479" s="20">
        <v>1200</v>
      </c>
      <c r="C479" s="20">
        <v>2200</v>
      </c>
      <c r="D479" s="20">
        <v>6000</v>
      </c>
      <c r="E479" s="20">
        <f t="shared" si="32"/>
        <v>867.6000000000115</v>
      </c>
      <c r="F479" s="20">
        <f t="shared" si="33"/>
        <v>2617.700000000026</v>
      </c>
      <c r="G479" s="20">
        <f t="shared" si="30"/>
        <v>2365</v>
      </c>
      <c r="H479" s="20">
        <f t="shared" si="31"/>
        <v>3784</v>
      </c>
    </row>
    <row r="480" spans="1:8" ht="11.25">
      <c r="A480" s="69">
        <v>474</v>
      </c>
      <c r="B480" s="20">
        <v>1200</v>
      </c>
      <c r="C480" s="20">
        <v>2200</v>
      </c>
      <c r="D480" s="20">
        <v>6000</v>
      </c>
      <c r="E480" s="20">
        <f t="shared" si="32"/>
        <v>868.8000000000116</v>
      </c>
      <c r="F480" s="20">
        <f t="shared" si="33"/>
        <v>2622.6000000000263</v>
      </c>
      <c r="G480" s="20">
        <f t="shared" si="30"/>
        <v>2370</v>
      </c>
      <c r="H480" s="20">
        <f t="shared" si="31"/>
        <v>3792</v>
      </c>
    </row>
    <row r="481" spans="1:8" ht="11.25">
      <c r="A481" s="69">
        <v>475</v>
      </c>
      <c r="B481" s="20">
        <v>1200</v>
      </c>
      <c r="C481" s="20">
        <v>2200</v>
      </c>
      <c r="D481" s="20">
        <v>6000</v>
      </c>
      <c r="E481" s="20">
        <f t="shared" si="32"/>
        <v>870.0000000000116</v>
      </c>
      <c r="F481" s="20">
        <f t="shared" si="33"/>
        <v>2627.5000000000264</v>
      </c>
      <c r="G481" s="20">
        <f t="shared" si="30"/>
        <v>2375</v>
      </c>
      <c r="H481" s="20">
        <f t="shared" si="31"/>
        <v>3800</v>
      </c>
    </row>
    <row r="482" spans="1:8" ht="11.25">
      <c r="A482" s="69">
        <v>476</v>
      </c>
      <c r="B482" s="20">
        <v>1200</v>
      </c>
      <c r="C482" s="20">
        <v>2200</v>
      </c>
      <c r="D482" s="20">
        <v>6000</v>
      </c>
      <c r="E482" s="20">
        <f t="shared" si="32"/>
        <v>871.2000000000116</v>
      </c>
      <c r="F482" s="20">
        <f t="shared" si="33"/>
        <v>2632.4000000000265</v>
      </c>
      <c r="G482" s="20">
        <f t="shared" si="30"/>
        <v>2380</v>
      </c>
      <c r="H482" s="20">
        <f t="shared" si="31"/>
        <v>3808</v>
      </c>
    </row>
    <row r="483" spans="1:8" ht="11.25">
      <c r="A483" s="69">
        <v>477</v>
      </c>
      <c r="B483" s="20">
        <v>1200</v>
      </c>
      <c r="C483" s="20">
        <v>2200</v>
      </c>
      <c r="D483" s="20">
        <v>6000</v>
      </c>
      <c r="E483" s="20">
        <f t="shared" si="32"/>
        <v>872.4000000000117</v>
      </c>
      <c r="F483" s="20">
        <f t="shared" si="33"/>
        <v>2637.3000000000266</v>
      </c>
      <c r="G483" s="20">
        <f t="shared" si="30"/>
        <v>2385</v>
      </c>
      <c r="H483" s="20">
        <f t="shared" si="31"/>
        <v>3816</v>
      </c>
    </row>
    <row r="484" spans="1:8" ht="11.25">
      <c r="A484" s="69">
        <v>478</v>
      </c>
      <c r="B484" s="20">
        <v>1200</v>
      </c>
      <c r="C484" s="20">
        <v>2200</v>
      </c>
      <c r="D484" s="20">
        <v>6000</v>
      </c>
      <c r="E484" s="20">
        <f t="shared" si="32"/>
        <v>873.6000000000117</v>
      </c>
      <c r="F484" s="20">
        <f t="shared" si="33"/>
        <v>2642.2000000000266</v>
      </c>
      <c r="G484" s="20">
        <f t="shared" si="30"/>
        <v>2390</v>
      </c>
      <c r="H484" s="20">
        <f t="shared" si="31"/>
        <v>3824</v>
      </c>
    </row>
    <row r="485" spans="1:8" ht="11.25">
      <c r="A485" s="69">
        <v>479</v>
      </c>
      <c r="B485" s="20">
        <v>1200</v>
      </c>
      <c r="C485" s="20">
        <v>2200</v>
      </c>
      <c r="D485" s="20">
        <v>6000</v>
      </c>
      <c r="E485" s="20">
        <f t="shared" si="32"/>
        <v>874.8000000000118</v>
      </c>
      <c r="F485" s="20">
        <f t="shared" si="33"/>
        <v>2647.1000000000267</v>
      </c>
      <c r="G485" s="20">
        <f t="shared" si="30"/>
        <v>2395</v>
      </c>
      <c r="H485" s="20">
        <f t="shared" si="31"/>
        <v>3832</v>
      </c>
    </row>
    <row r="486" spans="1:8" ht="11.25">
      <c r="A486" s="69">
        <v>480</v>
      </c>
      <c r="B486" s="20">
        <v>1200</v>
      </c>
      <c r="C486" s="20">
        <v>2200</v>
      </c>
      <c r="D486" s="20">
        <v>6000</v>
      </c>
      <c r="E486" s="20">
        <f t="shared" si="32"/>
        <v>876.0000000000118</v>
      </c>
      <c r="F486" s="20">
        <f t="shared" si="33"/>
        <v>2652.000000000027</v>
      </c>
      <c r="G486" s="20">
        <f t="shared" si="30"/>
        <v>2400</v>
      </c>
      <c r="H486" s="20">
        <f t="shared" si="31"/>
        <v>3840</v>
      </c>
    </row>
    <row r="487" spans="1:8" ht="11.25">
      <c r="A487" s="69">
        <v>481</v>
      </c>
      <c r="B487" s="20">
        <v>1200</v>
      </c>
      <c r="C487" s="20">
        <v>2200</v>
      </c>
      <c r="D487" s="20">
        <v>6000</v>
      </c>
      <c r="E487" s="20">
        <f t="shared" si="32"/>
        <v>877.2000000000119</v>
      </c>
      <c r="F487" s="20">
        <f t="shared" si="33"/>
        <v>2656.900000000027</v>
      </c>
      <c r="G487" s="20">
        <f t="shared" si="30"/>
        <v>2405</v>
      </c>
      <c r="H487" s="20">
        <f t="shared" si="31"/>
        <v>3848</v>
      </c>
    </row>
    <row r="488" spans="1:8" ht="11.25">
      <c r="A488" s="69">
        <v>482</v>
      </c>
      <c r="B488" s="20">
        <v>1200</v>
      </c>
      <c r="C488" s="20">
        <v>2200</v>
      </c>
      <c r="D488" s="20">
        <v>6000</v>
      </c>
      <c r="E488" s="20">
        <f t="shared" si="32"/>
        <v>878.4000000000119</v>
      </c>
      <c r="F488" s="20">
        <f t="shared" si="33"/>
        <v>2661.800000000027</v>
      </c>
      <c r="G488" s="20">
        <f t="shared" si="30"/>
        <v>2410</v>
      </c>
      <c r="H488" s="20">
        <f t="shared" si="31"/>
        <v>3856</v>
      </c>
    </row>
    <row r="489" spans="1:8" ht="11.25">
      <c r="A489" s="69">
        <v>483</v>
      </c>
      <c r="B489" s="20">
        <v>1200</v>
      </c>
      <c r="C489" s="20">
        <v>2200</v>
      </c>
      <c r="D489" s="20">
        <v>6000</v>
      </c>
      <c r="E489" s="20">
        <f t="shared" si="32"/>
        <v>879.600000000012</v>
      </c>
      <c r="F489" s="20">
        <f t="shared" si="33"/>
        <v>2666.700000000027</v>
      </c>
      <c r="G489" s="20">
        <f t="shared" si="30"/>
        <v>2415</v>
      </c>
      <c r="H489" s="20">
        <f t="shared" si="31"/>
        <v>3864</v>
      </c>
    </row>
    <row r="490" spans="1:8" ht="11.25">
      <c r="A490" s="69">
        <v>484</v>
      </c>
      <c r="B490" s="20">
        <v>1200</v>
      </c>
      <c r="C490" s="20">
        <v>2200</v>
      </c>
      <c r="D490" s="20">
        <v>6000</v>
      </c>
      <c r="E490" s="20">
        <f t="shared" si="32"/>
        <v>880.800000000012</v>
      </c>
      <c r="F490" s="20">
        <f t="shared" si="33"/>
        <v>2671.600000000027</v>
      </c>
      <c r="G490" s="20">
        <f t="shared" si="30"/>
        <v>2420</v>
      </c>
      <c r="H490" s="20">
        <f t="shared" si="31"/>
        <v>3872</v>
      </c>
    </row>
    <row r="491" spans="1:8" ht="11.25">
      <c r="A491" s="69">
        <v>485</v>
      </c>
      <c r="B491" s="20">
        <v>1200</v>
      </c>
      <c r="C491" s="20">
        <v>2200</v>
      </c>
      <c r="D491" s="20">
        <v>6000</v>
      </c>
      <c r="E491" s="20">
        <f t="shared" si="32"/>
        <v>882.000000000012</v>
      </c>
      <c r="F491" s="20">
        <f t="shared" si="33"/>
        <v>2676.5000000000273</v>
      </c>
      <c r="G491" s="20">
        <f t="shared" si="30"/>
        <v>2425</v>
      </c>
      <c r="H491" s="20">
        <f t="shared" si="31"/>
        <v>3880</v>
      </c>
    </row>
    <row r="492" spans="1:8" ht="11.25">
      <c r="A492" s="69">
        <v>486</v>
      </c>
      <c r="B492" s="20">
        <v>1200</v>
      </c>
      <c r="C492" s="20">
        <v>2200</v>
      </c>
      <c r="D492" s="20">
        <v>6000</v>
      </c>
      <c r="E492" s="20">
        <f t="shared" si="32"/>
        <v>883.2000000000121</v>
      </c>
      <c r="F492" s="20">
        <f t="shared" si="33"/>
        <v>2681.4000000000274</v>
      </c>
      <c r="G492" s="20">
        <f t="shared" si="30"/>
        <v>2430</v>
      </c>
      <c r="H492" s="20">
        <f t="shared" si="31"/>
        <v>3888</v>
      </c>
    </row>
    <row r="493" spans="1:8" ht="11.25">
      <c r="A493" s="69">
        <v>487</v>
      </c>
      <c r="B493" s="20">
        <v>1200</v>
      </c>
      <c r="C493" s="20">
        <v>2200</v>
      </c>
      <c r="D493" s="20">
        <v>6000</v>
      </c>
      <c r="E493" s="20">
        <f t="shared" si="32"/>
        <v>884.4000000000121</v>
      </c>
      <c r="F493" s="20">
        <f t="shared" si="33"/>
        <v>2686.3000000000275</v>
      </c>
      <c r="G493" s="20">
        <f t="shared" si="30"/>
        <v>2435</v>
      </c>
      <c r="H493" s="20">
        <f t="shared" si="31"/>
        <v>3896</v>
      </c>
    </row>
    <row r="494" spans="1:8" ht="11.25">
      <c r="A494" s="69">
        <v>488</v>
      </c>
      <c r="B494" s="20">
        <v>1200</v>
      </c>
      <c r="C494" s="20">
        <v>2200</v>
      </c>
      <c r="D494" s="20">
        <v>6200</v>
      </c>
      <c r="E494" s="20">
        <f t="shared" si="32"/>
        <v>885.6000000000122</v>
      </c>
      <c r="F494" s="20">
        <f t="shared" si="33"/>
        <v>2691.2000000000276</v>
      </c>
      <c r="G494" s="20">
        <f t="shared" si="30"/>
        <v>2440</v>
      </c>
      <c r="H494" s="20">
        <f t="shared" si="31"/>
        <v>3904</v>
      </c>
    </row>
    <row r="495" spans="1:8" ht="11.25">
      <c r="A495" s="69">
        <v>489</v>
      </c>
      <c r="B495" s="20">
        <v>1200</v>
      </c>
      <c r="C495" s="20">
        <v>2200</v>
      </c>
      <c r="D495" s="20">
        <v>6200</v>
      </c>
      <c r="E495" s="20">
        <f t="shared" si="32"/>
        <v>886.8000000000122</v>
      </c>
      <c r="F495" s="20">
        <f t="shared" si="33"/>
        <v>2696.1000000000276</v>
      </c>
      <c r="G495" s="20">
        <f t="shared" si="30"/>
        <v>2445</v>
      </c>
      <c r="H495" s="20">
        <f t="shared" si="31"/>
        <v>3912</v>
      </c>
    </row>
    <row r="496" spans="1:8" ht="11.25">
      <c r="A496" s="69">
        <v>490</v>
      </c>
      <c r="B496" s="20">
        <v>1200</v>
      </c>
      <c r="C496" s="20">
        <v>2200</v>
      </c>
      <c r="D496" s="20">
        <v>6200</v>
      </c>
      <c r="E496" s="20">
        <f t="shared" si="32"/>
        <v>888.0000000000123</v>
      </c>
      <c r="F496" s="20">
        <f t="shared" si="33"/>
        <v>2701.0000000000277</v>
      </c>
      <c r="G496" s="20">
        <f t="shared" si="30"/>
        <v>2450</v>
      </c>
      <c r="H496" s="20">
        <f t="shared" si="31"/>
        <v>3920</v>
      </c>
    </row>
    <row r="497" spans="1:8" ht="11.25">
      <c r="A497" s="69">
        <v>491</v>
      </c>
      <c r="B497" s="20">
        <v>1200</v>
      </c>
      <c r="C497" s="20">
        <v>2200</v>
      </c>
      <c r="D497" s="20">
        <v>6200</v>
      </c>
      <c r="E497" s="20">
        <f t="shared" si="32"/>
        <v>889.2000000000123</v>
      </c>
      <c r="F497" s="20">
        <f t="shared" si="33"/>
        <v>2705.900000000028</v>
      </c>
      <c r="G497" s="20">
        <f t="shared" si="30"/>
        <v>2455</v>
      </c>
      <c r="H497" s="20">
        <f t="shared" si="31"/>
        <v>3928</v>
      </c>
    </row>
    <row r="498" spans="1:8" ht="11.25">
      <c r="A498" s="69">
        <v>492</v>
      </c>
      <c r="B498" s="20">
        <v>1200</v>
      </c>
      <c r="C498" s="20">
        <v>2200</v>
      </c>
      <c r="D498" s="20">
        <v>6200</v>
      </c>
      <c r="E498" s="20">
        <f t="shared" si="32"/>
        <v>890.4000000000124</v>
      </c>
      <c r="F498" s="20">
        <f t="shared" si="33"/>
        <v>2710.800000000028</v>
      </c>
      <c r="G498" s="20">
        <f t="shared" si="30"/>
        <v>2460</v>
      </c>
      <c r="H498" s="20">
        <f t="shared" si="31"/>
        <v>3936</v>
      </c>
    </row>
    <row r="499" spans="1:8" ht="11.25">
      <c r="A499" s="69">
        <v>493</v>
      </c>
      <c r="B499" s="20">
        <v>1200</v>
      </c>
      <c r="C499" s="20">
        <v>2200</v>
      </c>
      <c r="D499" s="20">
        <v>6200</v>
      </c>
      <c r="E499" s="20">
        <f t="shared" si="32"/>
        <v>891.6000000000124</v>
      </c>
      <c r="F499" s="20">
        <f t="shared" si="33"/>
        <v>2715.700000000028</v>
      </c>
      <c r="G499" s="20">
        <f t="shared" si="30"/>
        <v>2465</v>
      </c>
      <c r="H499" s="20">
        <f t="shared" si="31"/>
        <v>3944</v>
      </c>
    </row>
    <row r="500" spans="1:8" ht="11.25">
      <c r="A500" s="69">
        <v>494</v>
      </c>
      <c r="B500" s="20">
        <v>1200</v>
      </c>
      <c r="C500" s="20">
        <v>2200</v>
      </c>
      <c r="D500" s="20">
        <v>6200</v>
      </c>
      <c r="E500" s="20">
        <f t="shared" si="32"/>
        <v>892.8000000000125</v>
      </c>
      <c r="F500" s="20">
        <f t="shared" si="33"/>
        <v>2720.600000000028</v>
      </c>
      <c r="G500" s="20">
        <f t="shared" si="30"/>
        <v>2470</v>
      </c>
      <c r="H500" s="20">
        <f t="shared" si="31"/>
        <v>3952</v>
      </c>
    </row>
    <row r="501" spans="1:8" ht="11.25">
      <c r="A501" s="69">
        <v>495</v>
      </c>
      <c r="B501" s="20">
        <v>1200</v>
      </c>
      <c r="C501" s="20">
        <v>2200</v>
      </c>
      <c r="D501" s="20">
        <v>6200</v>
      </c>
      <c r="E501" s="20">
        <f aca="true" t="shared" si="34" ref="E501:E506">E500+1.2</f>
        <v>894.0000000000125</v>
      </c>
      <c r="F501" s="20">
        <f aca="true" t="shared" si="35" ref="F501:F506">F500+4.9</f>
        <v>2725.500000000028</v>
      </c>
      <c r="G501" s="20">
        <f aca="true" t="shared" si="36" ref="G501:G506">G500+5</f>
        <v>2475</v>
      </c>
      <c r="H501" s="20">
        <f t="shared" si="31"/>
        <v>3960</v>
      </c>
    </row>
    <row r="502" spans="1:8" ht="11.25">
      <c r="A502" s="69">
        <v>496</v>
      </c>
      <c r="B502" s="20">
        <v>1200</v>
      </c>
      <c r="C502" s="20">
        <v>2200</v>
      </c>
      <c r="D502" s="20">
        <v>6200</v>
      </c>
      <c r="E502" s="20">
        <f t="shared" si="34"/>
        <v>895.2000000000126</v>
      </c>
      <c r="F502" s="20">
        <f t="shared" si="35"/>
        <v>2730.4000000000283</v>
      </c>
      <c r="G502" s="20">
        <f t="shared" si="36"/>
        <v>2480</v>
      </c>
      <c r="H502" s="20">
        <f t="shared" si="31"/>
        <v>3968</v>
      </c>
    </row>
    <row r="503" spans="1:8" ht="11.25">
      <c r="A503" s="69">
        <v>497</v>
      </c>
      <c r="B503" s="20">
        <v>1200</v>
      </c>
      <c r="C503" s="20">
        <v>2200</v>
      </c>
      <c r="D503" s="20">
        <v>6200</v>
      </c>
      <c r="E503" s="20">
        <f t="shared" si="34"/>
        <v>896.4000000000126</v>
      </c>
      <c r="F503" s="20">
        <f t="shared" si="35"/>
        <v>2735.3000000000284</v>
      </c>
      <c r="G503" s="20">
        <f t="shared" si="36"/>
        <v>2485</v>
      </c>
      <c r="H503" s="20">
        <f t="shared" si="31"/>
        <v>3976</v>
      </c>
    </row>
    <row r="504" spans="1:8" ht="11.25">
      <c r="A504" s="69">
        <v>498</v>
      </c>
      <c r="B504" s="20">
        <v>1200</v>
      </c>
      <c r="C504" s="20">
        <v>2200</v>
      </c>
      <c r="D504" s="20">
        <v>6200</v>
      </c>
      <c r="E504" s="20">
        <f t="shared" si="34"/>
        <v>897.6000000000126</v>
      </c>
      <c r="F504" s="20">
        <f t="shared" si="35"/>
        <v>2740.2000000000285</v>
      </c>
      <c r="G504" s="20">
        <f t="shared" si="36"/>
        <v>2490</v>
      </c>
      <c r="H504" s="20">
        <f t="shared" si="31"/>
        <v>3984</v>
      </c>
    </row>
    <row r="505" spans="1:8" ht="11.25">
      <c r="A505" s="69">
        <v>499</v>
      </c>
      <c r="B505" s="20">
        <v>1200</v>
      </c>
      <c r="C505" s="20">
        <v>2200</v>
      </c>
      <c r="D505" s="20">
        <v>6200</v>
      </c>
      <c r="E505" s="20">
        <f t="shared" si="34"/>
        <v>898.8000000000127</v>
      </c>
      <c r="F505" s="20">
        <f t="shared" si="35"/>
        <v>2745.1000000000286</v>
      </c>
      <c r="G505" s="20">
        <f t="shared" si="36"/>
        <v>2495</v>
      </c>
      <c r="H505" s="20">
        <f t="shared" si="31"/>
        <v>3992</v>
      </c>
    </row>
    <row r="506" spans="1:8" ht="11.25">
      <c r="A506" s="69">
        <v>500</v>
      </c>
      <c r="B506" s="20">
        <v>1200</v>
      </c>
      <c r="C506" s="20">
        <v>2200</v>
      </c>
      <c r="D506" s="20">
        <v>6200</v>
      </c>
      <c r="E506" s="20">
        <f t="shared" si="34"/>
        <v>900.0000000000127</v>
      </c>
      <c r="F506" s="20">
        <f t="shared" si="35"/>
        <v>2750.0000000000286</v>
      </c>
      <c r="G506" s="20">
        <f t="shared" si="36"/>
        <v>2500</v>
      </c>
      <c r="H506" s="20">
        <f t="shared" si="31"/>
        <v>4000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benny74@inwind.it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Tariffe telefoniche</dc:title>
  <dc:subject/>
  <dc:creator>Benedetto Annunziata</dc:creator>
  <cp:keywords/>
  <dc:description/>
  <cp:lastModifiedBy>copia</cp:lastModifiedBy>
  <cp:lastPrinted>2000-11-02T17:09:06Z</cp:lastPrinted>
  <dcterms:modified xsi:type="dcterms:W3CDTF">2000-11-07T22:05:16Z</dcterms:modified>
  <cp:category/>
  <cp:version/>
  <cp:contentType/>
  <cp:contentStatus/>
</cp:coreProperties>
</file>