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72" yWindow="84" windowWidth="9696" windowHeight="6036" activeTab="0"/>
  </bookViews>
  <sheets>
    <sheet name="rame" sheetId="1" r:id="rId1"/>
    <sheet name="Foglio2" sheetId="2" r:id="rId2"/>
    <sheet name="Foglio3" sheetId="3" r:id="rId3"/>
  </sheets>
  <definedNames>
    <definedName name="_xlnm.Print_Area" localSheetId="0">'rame'!$A$1:$J$57</definedName>
  </definedNames>
  <calcPr fullCalcOnLoad="1"/>
</workbook>
</file>

<file path=xl/sharedStrings.xml><?xml version="1.0" encoding="utf-8"?>
<sst xmlns="http://schemas.openxmlformats.org/spreadsheetml/2006/main" count="79" uniqueCount="71">
  <si>
    <t>Pi</t>
  </si>
  <si>
    <t>L1</t>
  </si>
  <si>
    <t>L2</t>
  </si>
  <si>
    <t>Pd = potenza in arrivo a fine linea e ceduta al carico solo in caso di linea adattata</t>
  </si>
  <si>
    <t>Pu = Potenza ceduta al carico</t>
  </si>
  <si>
    <t>Gt = guadagno complessivo degli amplificatori inseriti lungo la linea</t>
  </si>
  <si>
    <t>A1 =</t>
  </si>
  <si>
    <t>A2 =</t>
  </si>
  <si>
    <t>A3 =</t>
  </si>
  <si>
    <t>Ro =</t>
  </si>
  <si>
    <t>r =</t>
  </si>
  <si>
    <t>Pi (dBm) =</t>
  </si>
  <si>
    <t>Pu =</t>
  </si>
  <si>
    <t xml:space="preserve">Pd= </t>
  </si>
  <si>
    <t>dBm</t>
  </si>
  <si>
    <t>ROS  =</t>
  </si>
  <si>
    <t>Gt =</t>
  </si>
  <si>
    <t>Vr = rVd</t>
  </si>
  <si>
    <t>Vu = Vd(1+r)</t>
  </si>
  <si>
    <t>dB</t>
  </si>
  <si>
    <t>a1(dB/km)=</t>
  </si>
  <si>
    <t>a3(dB/km)=</t>
  </si>
  <si>
    <t>G1(dB)=</t>
  </si>
  <si>
    <t>G2(dB) =</t>
  </si>
  <si>
    <t>Ru =</t>
  </si>
  <si>
    <t>Aft =</t>
  </si>
  <si>
    <t>Ach =</t>
  </si>
  <si>
    <r>
      <t xml:space="preserve">Vi/Vd =10 </t>
    </r>
    <r>
      <rPr>
        <vertAlign val="superscript"/>
        <sz val="10"/>
        <rFont val="Arial"/>
        <family val="2"/>
      </rPr>
      <t>(Ach/20)</t>
    </r>
  </si>
  <si>
    <r>
      <t xml:space="preserve">Vi = Vd * 10 </t>
    </r>
    <r>
      <rPr>
        <vertAlign val="superscript"/>
        <sz val="10"/>
        <rFont val="Arial"/>
        <family val="2"/>
      </rPr>
      <t>(Ach/20)</t>
    </r>
  </si>
  <si>
    <r>
      <t xml:space="preserve">Vd = Vi * 10 </t>
    </r>
    <r>
      <rPr>
        <vertAlign val="superscript"/>
        <sz val="10"/>
        <rFont val="Arial"/>
        <family val="2"/>
      </rPr>
      <t>(- Ach/20)</t>
    </r>
  </si>
  <si>
    <t xml:space="preserve">Pi (mW) = </t>
  </si>
  <si>
    <t>Vi (mV) =</t>
  </si>
  <si>
    <t xml:space="preserve">Vd (mV) = </t>
  </si>
  <si>
    <t>Vr (mV) =</t>
  </si>
  <si>
    <t>Vu (mV) =</t>
  </si>
  <si>
    <t>Af1(dB)=</t>
  </si>
  <si>
    <t>Af2(dB)=</t>
  </si>
  <si>
    <t>CALCOLO  DELLA  POTENZA  CEDUTA  AL  CARICO</t>
  </si>
  <si>
    <t xml:space="preserve">  a )   caso di linea  adattata:</t>
  </si>
  <si>
    <t xml:space="preserve">  b )   caso  di  linea  disadattata :</t>
  </si>
  <si>
    <t>Pi = potenza  in  ingresso  alla  linea</t>
  </si>
  <si>
    <r>
      <t>Vi = (Pi * Ro)</t>
    </r>
    <r>
      <rPr>
        <vertAlign val="superscript"/>
        <sz val="10"/>
        <rFont val="Arial"/>
        <family val="2"/>
      </rPr>
      <t>0,5</t>
    </r>
  </si>
  <si>
    <t>a2(dB/km)=</t>
  </si>
  <si>
    <t>L1(km) =</t>
  </si>
  <si>
    <t>L2 (km)=</t>
  </si>
  <si>
    <t>L3(km) =</t>
  </si>
  <si>
    <t>Pu</t>
  </si>
  <si>
    <t>calcoli</t>
  </si>
  <si>
    <r>
      <t>r</t>
    </r>
    <r>
      <rPr>
        <sz val="10"/>
        <rFont val="Arial"/>
        <family val="0"/>
      </rPr>
      <t xml:space="preserve"> = (Zu - Zo) / (Zu + Zo)   coefficiente di riflessione</t>
    </r>
  </si>
  <si>
    <t>Ru</t>
  </si>
  <si>
    <t>L3</t>
  </si>
  <si>
    <t xml:space="preserve">Pu (dBm) =  </t>
  </si>
  <si>
    <t xml:space="preserve">  Ru</t>
  </si>
  <si>
    <t xml:space="preserve">per verificare e confrontare i risultati da lui ottenuti negli esercizi sviluppati sull'argomento riguardante le linee di trasmissione.   </t>
  </si>
  <si>
    <t>BUON  LAVORO !!</t>
  </si>
  <si>
    <t xml:space="preserve">  Alcune formule  impiegate :</t>
  </si>
  <si>
    <t>Af = attenuazione di forchetta telefonica  ;  Aft = attenuazione totale di forchetta</t>
  </si>
  <si>
    <t xml:space="preserve">Questo semplice programma, in Excel 2000, non ha nulla di pretenzioso, ma vuole solo essere un ausilio allo studente </t>
  </si>
  <si>
    <t xml:space="preserve">Alt = attenuazione totale dei tratti di linea </t>
  </si>
  <si>
    <t>Ach = Alt + Aft - Gt   =   attenuazione del canale trasmissivo</t>
  </si>
  <si>
    <r>
      <t xml:space="preserve">               Pu  = P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  <family val="2"/>
      </rPr>
      <t xml:space="preserve"> = Pi  - Alt - Aft + Gt = Pi - Ach   (in dBm)</t>
    </r>
  </si>
  <si>
    <r>
      <t>Pu = Pi - Ach + 10 log(1 - r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  (in dBm)</t>
    </r>
  </si>
  <si>
    <r>
      <t>Pu = P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(1 - 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)    in Watt;     </t>
    </r>
  </si>
  <si>
    <r>
      <t>Pu  = Pd  + 10 log(1 - 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 =   Pi - Alt - Aft + Gt + 10 log(1 - 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             (in dBm)</t>
    </r>
  </si>
  <si>
    <t>Alt =</t>
  </si>
  <si>
    <t xml:space="preserve">   tensione incidente</t>
  </si>
  <si>
    <t xml:space="preserve">   tensione riflessa</t>
  </si>
  <si>
    <t xml:space="preserve">   tensione ceduta al carico</t>
  </si>
  <si>
    <t xml:space="preserve">       circuito  equivalente </t>
  </si>
  <si>
    <r>
      <t xml:space="preserve">    D A T I </t>
    </r>
    <r>
      <rPr>
        <b/>
        <sz val="10"/>
        <rFont val="Arial"/>
        <family val="2"/>
      </rPr>
      <t xml:space="preserve">(inserire nelle colonne celesti) </t>
    </r>
  </si>
  <si>
    <t>(Questo documento è stato aggiornato al 05/12/2001)</t>
  </si>
</sst>
</file>

<file path=xl/styles.xml><?xml version="1.0" encoding="utf-8"?>
<styleSheet xmlns="http://schemas.openxmlformats.org/spreadsheetml/2006/main">
  <numFmts count="3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_-* #,##0.0000_-;\-* #,##0.0000_-;_-* &quot;-&quot;_-;_-@_-"/>
    <numFmt numFmtId="174" formatCode="#,##0.0"/>
    <numFmt numFmtId="175" formatCode="#,##0.000"/>
    <numFmt numFmtId="176" formatCode="\-\ #0.0_-;\-* #,##0.0_-;_-* &quot;-&quot;_-;_-@_-"/>
    <numFmt numFmtId="177" formatCode="0.00000000"/>
    <numFmt numFmtId="178" formatCode="0.000000000"/>
    <numFmt numFmtId="179" formatCode="0.0000000000"/>
    <numFmt numFmtId="180" formatCode="_-* #,##0.0_-;\-* #,##0.0_-;_-* &quot;-&quot;?_-;_-@_-"/>
    <numFmt numFmtId="181" formatCode="#,##0_ ;\-#,##0\ "/>
    <numFmt numFmtId="182" formatCode="#,##0.0000"/>
    <numFmt numFmtId="183" formatCode="#,##0.00000"/>
    <numFmt numFmtId="184" formatCode="#,##0.00000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</numFmts>
  <fonts count="12">
    <font>
      <sz val="10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2" borderId="3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3" fillId="2" borderId="4" xfId="0" applyFont="1" applyFill="1" applyBorder="1" applyAlignment="1">
      <alignment horizontal="right"/>
    </xf>
    <xf numFmtId="169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0" fontId="0" fillId="0" borderId="0" xfId="0" applyAlignment="1">
      <alignment horizontal="left"/>
    </xf>
    <xf numFmtId="181" fontId="8" fillId="0" borderId="0" xfId="16" applyNumberFormat="1" applyFont="1" applyAlignment="1">
      <alignment horizontal="center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3" fillId="2" borderId="13" xfId="16" applyNumberFormat="1" applyFont="1" applyFill="1" applyBorder="1" applyAlignment="1">
      <alignment horizontal="center"/>
    </xf>
    <xf numFmtId="0" fontId="3" fillId="2" borderId="13" xfId="16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169" fontId="3" fillId="2" borderId="7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169" fontId="6" fillId="0" borderId="0" xfId="0" applyNumberFormat="1" applyFont="1" applyAlignment="1">
      <alignment horizontal="left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0" fontId="3" fillId="2" borderId="13" xfId="0" applyFont="1" applyFill="1" applyBorder="1" applyAlignment="1" applyProtection="1">
      <alignment/>
      <protection/>
    </xf>
    <xf numFmtId="0" fontId="3" fillId="3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2" borderId="14" xfId="0" applyFill="1" applyBorder="1" applyAlignment="1">
      <alignment/>
    </xf>
    <xf numFmtId="0" fontId="3" fillId="0" borderId="0" xfId="0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0" fillId="0" borderId="0" xfId="0" applyFont="1" applyAlignment="1">
      <alignment horizontal="left"/>
    </xf>
    <xf numFmtId="3" fontId="8" fillId="0" borderId="0" xfId="16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9525</xdr:rowOff>
    </xdr:from>
    <xdr:to>
      <xdr:col>3</xdr:col>
      <xdr:colOff>333375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809625" y="13049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7</xdr:row>
      <xdr:rowOff>114300</xdr:rowOff>
    </xdr:from>
    <xdr:to>
      <xdr:col>7</xdr:col>
      <xdr:colOff>114300</xdr:colOff>
      <xdr:row>9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76575" y="1247775"/>
          <a:ext cx="5238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G2
</a:t>
          </a:r>
        </a:p>
      </xdr:txBody>
    </xdr:sp>
    <xdr:clientData/>
  </xdr:twoCellAnchor>
  <xdr:twoCellAnchor>
    <xdr:from>
      <xdr:col>2</xdr:col>
      <xdr:colOff>28575</xdr:colOff>
      <xdr:row>8</xdr:row>
      <xdr:rowOff>142875</xdr:rowOff>
    </xdr:from>
    <xdr:to>
      <xdr:col>3</xdr:col>
      <xdr:colOff>333375</xdr:colOff>
      <xdr:row>8</xdr:row>
      <xdr:rowOff>142875</xdr:rowOff>
    </xdr:to>
    <xdr:sp>
      <xdr:nvSpPr>
        <xdr:cNvPr id="3" name="Line 3"/>
        <xdr:cNvSpPr>
          <a:spLocks/>
        </xdr:cNvSpPr>
      </xdr:nvSpPr>
      <xdr:spPr>
        <a:xfrm flipV="1">
          <a:off x="809625" y="14382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8</xdr:row>
      <xdr:rowOff>0</xdr:rowOff>
    </xdr:from>
    <xdr:to>
      <xdr:col>6</xdr:col>
      <xdr:colOff>142875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2238375" y="12954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8</xdr:row>
      <xdr:rowOff>142875</xdr:rowOff>
    </xdr:from>
    <xdr:to>
      <xdr:col>6</xdr:col>
      <xdr:colOff>133350</xdr:colOff>
      <xdr:row>8</xdr:row>
      <xdr:rowOff>142875</xdr:rowOff>
    </xdr:to>
    <xdr:sp>
      <xdr:nvSpPr>
        <xdr:cNvPr id="5" name="Line 5"/>
        <xdr:cNvSpPr>
          <a:spLocks/>
        </xdr:cNvSpPr>
      </xdr:nvSpPr>
      <xdr:spPr>
        <a:xfrm>
          <a:off x="2228850" y="14382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44</xdr:row>
      <xdr:rowOff>0</xdr:rowOff>
    </xdr:from>
    <xdr:to>
      <xdr:col>3</xdr:col>
      <xdr:colOff>561975</xdr:colOff>
      <xdr:row>44</xdr:row>
      <xdr:rowOff>0</xdr:rowOff>
    </xdr:to>
    <xdr:sp>
      <xdr:nvSpPr>
        <xdr:cNvPr id="6" name="Line 16"/>
        <xdr:cNvSpPr>
          <a:spLocks/>
        </xdr:cNvSpPr>
      </xdr:nvSpPr>
      <xdr:spPr>
        <a:xfrm>
          <a:off x="1743075" y="72771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43</xdr:row>
      <xdr:rowOff>66675</xdr:rowOff>
    </xdr:from>
    <xdr:to>
      <xdr:col>4</xdr:col>
      <xdr:colOff>438150</xdr:colOff>
      <xdr:row>46</xdr:row>
      <xdr:rowOff>9525</xdr:rowOff>
    </xdr:to>
    <xdr:sp>
      <xdr:nvSpPr>
        <xdr:cNvPr id="7" name="TextBox 17"/>
        <xdr:cNvSpPr txBox="1">
          <a:spLocks noChangeArrowheads="1"/>
        </xdr:cNvSpPr>
      </xdr:nvSpPr>
      <xdr:spPr>
        <a:xfrm>
          <a:off x="1914525" y="7181850"/>
          <a:ext cx="4857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Ach
</a:t>
          </a:r>
        </a:p>
      </xdr:txBody>
    </xdr:sp>
    <xdr:clientData/>
  </xdr:twoCellAnchor>
  <xdr:twoCellAnchor>
    <xdr:from>
      <xdr:col>3</xdr:col>
      <xdr:colOff>390525</xdr:colOff>
      <xdr:row>44</xdr:row>
      <xdr:rowOff>152400</xdr:rowOff>
    </xdr:from>
    <xdr:to>
      <xdr:col>3</xdr:col>
      <xdr:colOff>561975</xdr:colOff>
      <xdr:row>44</xdr:row>
      <xdr:rowOff>152400</xdr:rowOff>
    </xdr:to>
    <xdr:sp>
      <xdr:nvSpPr>
        <xdr:cNvPr id="8" name="Line 18"/>
        <xdr:cNvSpPr>
          <a:spLocks/>
        </xdr:cNvSpPr>
      </xdr:nvSpPr>
      <xdr:spPr>
        <a:xfrm>
          <a:off x="1743075" y="74295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44</xdr:row>
      <xdr:rowOff>0</xdr:rowOff>
    </xdr:from>
    <xdr:to>
      <xdr:col>4</xdr:col>
      <xdr:colOff>552450</xdr:colOff>
      <xdr:row>44</xdr:row>
      <xdr:rowOff>0</xdr:rowOff>
    </xdr:to>
    <xdr:sp>
      <xdr:nvSpPr>
        <xdr:cNvPr id="9" name="Line 19"/>
        <xdr:cNvSpPr>
          <a:spLocks/>
        </xdr:cNvSpPr>
      </xdr:nvSpPr>
      <xdr:spPr>
        <a:xfrm>
          <a:off x="2409825" y="7277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7</xdr:row>
      <xdr:rowOff>104775</xdr:rowOff>
    </xdr:from>
    <xdr:to>
      <xdr:col>4</xdr:col>
      <xdr:colOff>257175</xdr:colOff>
      <xdr:row>9</xdr:row>
      <xdr:rowOff>47625</xdr:rowOff>
    </xdr:to>
    <xdr:sp>
      <xdr:nvSpPr>
        <xdr:cNvPr id="10" name="TextBox 21"/>
        <xdr:cNvSpPr txBox="1">
          <a:spLocks noChangeArrowheads="1"/>
        </xdr:cNvSpPr>
      </xdr:nvSpPr>
      <xdr:spPr>
        <a:xfrm>
          <a:off x="1695450" y="1238250"/>
          <a:ext cx="5238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G1
</a:t>
          </a:r>
        </a:p>
      </xdr:txBody>
    </xdr:sp>
    <xdr:clientData/>
  </xdr:twoCellAnchor>
  <xdr:twoCellAnchor>
    <xdr:from>
      <xdr:col>7</xdr:col>
      <xdr:colOff>114300</xdr:colOff>
      <xdr:row>9</xdr:row>
      <xdr:rowOff>28575</xdr:rowOff>
    </xdr:from>
    <xdr:to>
      <xdr:col>8</xdr:col>
      <xdr:colOff>409575</xdr:colOff>
      <xdr:row>9</xdr:row>
      <xdr:rowOff>28575</xdr:rowOff>
    </xdr:to>
    <xdr:sp>
      <xdr:nvSpPr>
        <xdr:cNvPr id="11" name="Line 22"/>
        <xdr:cNvSpPr>
          <a:spLocks/>
        </xdr:cNvSpPr>
      </xdr:nvSpPr>
      <xdr:spPr>
        <a:xfrm>
          <a:off x="3600450" y="14859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8</xdr:row>
      <xdr:rowOff>0</xdr:rowOff>
    </xdr:from>
    <xdr:to>
      <xdr:col>8</xdr:col>
      <xdr:colOff>409575</xdr:colOff>
      <xdr:row>8</xdr:row>
      <xdr:rowOff>0</xdr:rowOff>
    </xdr:to>
    <xdr:sp>
      <xdr:nvSpPr>
        <xdr:cNvPr id="12" name="Line 23"/>
        <xdr:cNvSpPr>
          <a:spLocks/>
        </xdr:cNvSpPr>
      </xdr:nvSpPr>
      <xdr:spPr>
        <a:xfrm flipV="1">
          <a:off x="3619500" y="12954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8</xdr:row>
      <xdr:rowOff>28575</xdr:rowOff>
    </xdr:from>
    <xdr:to>
      <xdr:col>8</xdr:col>
      <xdr:colOff>447675</xdr:colOff>
      <xdr:row>8</xdr:row>
      <xdr:rowOff>152400</xdr:rowOff>
    </xdr:to>
    <xdr:sp>
      <xdr:nvSpPr>
        <xdr:cNvPr id="13" name="Rectangle 24"/>
        <xdr:cNvSpPr>
          <a:spLocks/>
        </xdr:cNvSpPr>
      </xdr:nvSpPr>
      <xdr:spPr>
        <a:xfrm>
          <a:off x="4467225" y="1323975"/>
          <a:ext cx="762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45</xdr:row>
      <xdr:rowOff>19050</xdr:rowOff>
    </xdr:from>
    <xdr:to>
      <xdr:col>4</xdr:col>
      <xdr:colOff>552450</xdr:colOff>
      <xdr:row>45</xdr:row>
      <xdr:rowOff>19050</xdr:rowOff>
    </xdr:to>
    <xdr:sp>
      <xdr:nvSpPr>
        <xdr:cNvPr id="14" name="Line 25"/>
        <xdr:cNvSpPr>
          <a:spLocks/>
        </xdr:cNvSpPr>
      </xdr:nvSpPr>
      <xdr:spPr>
        <a:xfrm>
          <a:off x="2409825" y="7458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44</xdr:row>
      <xdr:rowOff>38100</xdr:rowOff>
    </xdr:from>
    <xdr:to>
      <xdr:col>5</xdr:col>
      <xdr:colOff>28575</xdr:colOff>
      <xdr:row>45</xdr:row>
      <xdr:rowOff>0</xdr:rowOff>
    </xdr:to>
    <xdr:sp>
      <xdr:nvSpPr>
        <xdr:cNvPr id="15" name="Rectangle 26"/>
        <xdr:cNvSpPr>
          <a:spLocks/>
        </xdr:cNvSpPr>
      </xdr:nvSpPr>
      <xdr:spPr>
        <a:xfrm>
          <a:off x="2495550" y="7315200"/>
          <a:ext cx="762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39</xdr:row>
      <xdr:rowOff>85725</xdr:rowOff>
    </xdr:from>
    <xdr:to>
      <xdr:col>7</xdr:col>
      <xdr:colOff>476250</xdr:colOff>
      <xdr:row>39</xdr:row>
      <xdr:rowOff>85725</xdr:rowOff>
    </xdr:to>
    <xdr:sp>
      <xdr:nvSpPr>
        <xdr:cNvPr id="16" name="Line 27"/>
        <xdr:cNvSpPr>
          <a:spLocks/>
        </xdr:cNvSpPr>
      </xdr:nvSpPr>
      <xdr:spPr>
        <a:xfrm>
          <a:off x="3619500" y="6543675"/>
          <a:ext cx="34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7"/>
  <sheetViews>
    <sheetView tabSelected="1" workbookViewId="0" topLeftCell="A41">
      <selection activeCell="H65" sqref="H65"/>
    </sheetView>
  </sheetViews>
  <sheetFormatPr defaultColWidth="9.140625" defaultRowHeight="12.75"/>
  <cols>
    <col min="1" max="1" width="1.57421875" style="0" customWidth="1"/>
    <col min="2" max="2" width="10.140625" style="0" customWidth="1"/>
    <col min="3" max="3" width="8.57421875" style="0" customWidth="1"/>
    <col min="5" max="5" width="8.7109375" style="0" customWidth="1"/>
    <col min="6" max="6" width="6.00390625" style="0" customWidth="1"/>
    <col min="7" max="7" width="8.140625" style="0" customWidth="1"/>
    <col min="9" max="9" width="10.00390625" style="0" customWidth="1"/>
    <col min="10" max="10" width="9.00390625" style="0" customWidth="1"/>
  </cols>
  <sheetData>
    <row r="1" spans="3:8" ht="12.75">
      <c r="C1" s="2" t="s">
        <v>37</v>
      </c>
      <c r="D1" s="2"/>
      <c r="E1" s="2"/>
      <c r="F1" s="2"/>
      <c r="G1" s="2"/>
      <c r="H1" s="2"/>
    </row>
    <row r="2" spans="3:8" ht="12.75">
      <c r="C2" s="2"/>
      <c r="D2" s="2"/>
      <c r="E2" s="2"/>
      <c r="F2" s="2"/>
      <c r="G2" s="2"/>
      <c r="H2" s="2"/>
    </row>
    <row r="3" spans="2:8" ht="12.75">
      <c r="B3" t="s">
        <v>57</v>
      </c>
      <c r="C3" s="2"/>
      <c r="D3" s="2"/>
      <c r="E3" s="2"/>
      <c r="F3" s="2"/>
      <c r="G3" s="2"/>
      <c r="H3" s="2"/>
    </row>
    <row r="4" spans="2:8" ht="12.75">
      <c r="B4" t="s">
        <v>53</v>
      </c>
      <c r="C4" s="2"/>
      <c r="D4" s="2"/>
      <c r="E4" s="2"/>
      <c r="F4" s="2"/>
      <c r="G4" s="2"/>
      <c r="H4" s="2"/>
    </row>
    <row r="5" spans="3:8" ht="12.75">
      <c r="C5" s="2"/>
      <c r="D5" s="2"/>
      <c r="E5" s="2"/>
      <c r="F5" s="2"/>
      <c r="G5" s="2"/>
      <c r="H5" s="2"/>
    </row>
    <row r="6" spans="2:8" ht="12.75">
      <c r="B6" t="s">
        <v>54</v>
      </c>
      <c r="C6" s="2"/>
      <c r="D6" s="2"/>
      <c r="E6" s="2"/>
      <c r="F6" s="2"/>
      <c r="G6" s="2"/>
      <c r="H6" s="2"/>
    </row>
    <row r="8" spans="2:9" ht="12.75">
      <c r="B8" s="1" t="s">
        <v>0</v>
      </c>
      <c r="C8" s="1" t="s">
        <v>1</v>
      </c>
      <c r="F8" s="18" t="s">
        <v>2</v>
      </c>
      <c r="H8" s="1" t="s">
        <v>50</v>
      </c>
      <c r="I8" s="1" t="s">
        <v>46</v>
      </c>
    </row>
    <row r="9" spans="8:9" ht="12.75">
      <c r="H9" s="1"/>
      <c r="I9" s="1" t="s">
        <v>49</v>
      </c>
    </row>
    <row r="12" ht="12.75">
      <c r="B12" s="14"/>
    </row>
    <row r="14" ht="12.75">
      <c r="B14" t="s">
        <v>3</v>
      </c>
    </row>
    <row r="15" ht="12.75">
      <c r="B15" t="s">
        <v>58</v>
      </c>
    </row>
    <row r="16" ht="12.75">
      <c r="B16" t="s">
        <v>5</v>
      </c>
    </row>
    <row r="17" ht="12.75">
      <c r="B17" t="s">
        <v>56</v>
      </c>
    </row>
    <row r="18" ht="12.75">
      <c r="B18" t="s">
        <v>59</v>
      </c>
    </row>
    <row r="19" ht="12.75">
      <c r="B19" t="s">
        <v>40</v>
      </c>
    </row>
    <row r="20" ht="12.75">
      <c r="B20" t="s">
        <v>4</v>
      </c>
    </row>
    <row r="21" spans="2:8" ht="15">
      <c r="B21" s="2" t="s">
        <v>38</v>
      </c>
      <c r="C21" s="2"/>
      <c r="E21" s="2" t="s">
        <v>60</v>
      </c>
      <c r="F21" s="2"/>
      <c r="G21" s="2"/>
      <c r="H21" s="2"/>
    </row>
    <row r="22" spans="2:6" ht="12.75">
      <c r="B22" s="38"/>
      <c r="F22" s="2"/>
    </row>
    <row r="23" spans="2:8" ht="15">
      <c r="B23" s="2" t="s">
        <v>39</v>
      </c>
      <c r="C23" s="2"/>
      <c r="D23" s="2"/>
      <c r="F23" s="2" t="s">
        <v>61</v>
      </c>
      <c r="G23" s="2"/>
      <c r="H23" s="2"/>
    </row>
    <row r="24" spans="2:11" ht="12.75">
      <c r="B24" s="2" t="s">
        <v>48</v>
      </c>
      <c r="G24" s="2"/>
      <c r="H24" s="2"/>
      <c r="I24" s="2"/>
      <c r="J24" s="2"/>
      <c r="K24" s="2"/>
    </row>
    <row r="25" ht="16.5">
      <c r="B25" t="s">
        <v>62</v>
      </c>
    </row>
    <row r="26" ht="15">
      <c r="B26" t="s">
        <v>63</v>
      </c>
    </row>
    <row r="27" spans="2:4" ht="12.75">
      <c r="B27" s="2"/>
      <c r="C27" s="2"/>
      <c r="D27" s="2"/>
    </row>
    <row r="28" spans="2:7" ht="12.75">
      <c r="B28" s="52" t="s">
        <v>69</v>
      </c>
      <c r="C28" s="2"/>
      <c r="D28" s="2"/>
      <c r="E28" s="2"/>
      <c r="G28" s="48" t="s">
        <v>47</v>
      </c>
    </row>
    <row r="29" spans="2:9" ht="12.75">
      <c r="B29" s="1" t="s">
        <v>20</v>
      </c>
      <c r="C29" s="43"/>
      <c r="D29" s="1" t="s">
        <v>43</v>
      </c>
      <c r="E29" s="43"/>
      <c r="F29" s="1" t="s">
        <v>6</v>
      </c>
      <c r="G29" s="39">
        <f>IF(OR(C29="",E29=""),"",$C$29*$E$29)</f>
      </c>
      <c r="H29" t="s">
        <v>19</v>
      </c>
      <c r="I29" s="14"/>
    </row>
    <row r="30" spans="2:8" ht="12.75">
      <c r="B30" s="1" t="s">
        <v>42</v>
      </c>
      <c r="C30" s="43"/>
      <c r="D30" s="1" t="s">
        <v>44</v>
      </c>
      <c r="E30" s="43"/>
      <c r="F30" s="1" t="s">
        <v>7</v>
      </c>
      <c r="G30" s="39">
        <f>IF(OR(C30="",E30=""),"",$C$30*$E$30)</f>
      </c>
      <c r="H30" t="s">
        <v>19</v>
      </c>
    </row>
    <row r="31" spans="2:8" ht="12.75">
      <c r="B31" s="1" t="s">
        <v>21</v>
      </c>
      <c r="C31" s="43"/>
      <c r="D31" s="1" t="s">
        <v>45</v>
      </c>
      <c r="E31" s="43"/>
      <c r="F31" s="1" t="s">
        <v>8</v>
      </c>
      <c r="G31" s="39">
        <f>IF(OR(C31="",E31=""),"",$C$31*$E$31)</f>
      </c>
      <c r="H31" t="s">
        <v>19</v>
      </c>
    </row>
    <row r="32" spans="3:11" ht="12.75">
      <c r="C32" s="44"/>
      <c r="E32" s="44"/>
      <c r="F32" s="4" t="s">
        <v>64</v>
      </c>
      <c r="G32" s="40">
        <f>IF(OR(G29="",G30="",G31=""),"",SUM(G29:G31))</f>
      </c>
      <c r="H32" t="s">
        <v>19</v>
      </c>
      <c r="J32" s="46"/>
      <c r="K32" s="47"/>
    </row>
    <row r="33" spans="2:8" ht="12.75">
      <c r="B33" s="1" t="s">
        <v>35</v>
      </c>
      <c r="C33" s="43"/>
      <c r="D33" s="1" t="s">
        <v>36</v>
      </c>
      <c r="E33" s="43"/>
      <c r="F33" s="5" t="s">
        <v>25</v>
      </c>
      <c r="G33" s="41">
        <f>IF(OR(C33="",E33=""),"",$C$33+$E$33)</f>
      </c>
      <c r="H33" t="s">
        <v>19</v>
      </c>
    </row>
    <row r="34" spans="2:8" ht="12.75">
      <c r="B34" s="1" t="s">
        <v>22</v>
      </c>
      <c r="C34" s="43"/>
      <c r="D34" s="1" t="s">
        <v>23</v>
      </c>
      <c r="E34" s="43"/>
      <c r="F34" s="5" t="s">
        <v>16</v>
      </c>
      <c r="G34" s="41">
        <f>IF(OR(C34="",E34=""),"",$C$34+$E$34)</f>
      </c>
      <c r="H34" t="s">
        <v>19</v>
      </c>
    </row>
    <row r="35" spans="3:8" ht="12.75">
      <c r="C35" s="45"/>
      <c r="F35" s="11" t="s">
        <v>26</v>
      </c>
      <c r="G35" s="42">
        <f>IF(OR(G32="",G33="",G34=""),"",G32+G33-G34)</f>
      </c>
      <c r="H35" s="2" t="s">
        <v>19</v>
      </c>
    </row>
    <row r="36" spans="2:7" ht="12.75">
      <c r="B36" s="1" t="s">
        <v>24</v>
      </c>
      <c r="C36" s="43"/>
      <c r="F36" s="6"/>
      <c r="G36" s="6"/>
    </row>
    <row r="37" spans="2:9" ht="12.75">
      <c r="B37" s="1" t="s">
        <v>9</v>
      </c>
      <c r="C37" s="43"/>
      <c r="E37" s="11" t="s">
        <v>10</v>
      </c>
      <c r="F37" s="29">
        <f>IF(OR(C36="",C37=""),"",(C36-C37)/(C36+C37))</f>
      </c>
      <c r="H37" s="11" t="s">
        <v>15</v>
      </c>
      <c r="I37" s="30">
        <f>IF(F37="","",(1+ABS(F37))/(1-ABS(F37)))</f>
      </c>
    </row>
    <row r="38" ht="12.75">
      <c r="C38" s="45"/>
    </row>
    <row r="39" spans="2:7" ht="13.5" thickBot="1">
      <c r="B39" t="s">
        <v>11</v>
      </c>
      <c r="C39" s="43"/>
      <c r="E39" s="31" t="s">
        <v>13</v>
      </c>
      <c r="F39" s="32">
        <f>IF(OR(C39="",G35=""),"",C39-G35)</f>
      </c>
      <c r="G39" s="33" t="s">
        <v>14</v>
      </c>
    </row>
    <row r="40" spans="5:10" ht="13.5" thickBot="1">
      <c r="E40" s="15" t="s">
        <v>12</v>
      </c>
      <c r="F40" s="16">
        <f>IF(OR(F39="",F37=""),"",F39+10*LOG10(1-(F37)^2))</f>
      </c>
      <c r="G40" s="17" t="s">
        <v>14</v>
      </c>
      <c r="H40" s="14"/>
      <c r="I40" s="36">
        <f>IF($F$37="","",IF(F37=0,"    linea adattata"," linea non adattata"))</f>
      </c>
      <c r="J40" s="37"/>
    </row>
    <row r="41" spans="5:7" ht="12.75">
      <c r="E41" s="49"/>
      <c r="F41" s="50"/>
      <c r="G41" s="51"/>
    </row>
    <row r="42" ht="12.75">
      <c r="D42" s="12"/>
    </row>
    <row r="43" spans="4:7" ht="12.75">
      <c r="D43" t="s">
        <v>68</v>
      </c>
      <c r="E43" s="3"/>
      <c r="F43" s="7"/>
      <c r="G43" s="2"/>
    </row>
    <row r="44" spans="3:8" ht="12.75">
      <c r="C44" s="13" t="s">
        <v>11</v>
      </c>
      <c r="D44" s="34">
        <f>IF($C$39="","",$C$39)</f>
      </c>
      <c r="F44" s="8"/>
      <c r="G44" s="9" t="s">
        <v>51</v>
      </c>
      <c r="H44" s="35">
        <f>F40</f>
      </c>
    </row>
    <row r="45" ht="12.75">
      <c r="F45" t="s">
        <v>52</v>
      </c>
    </row>
    <row r="46" spans="2:9" ht="12.75">
      <c r="B46" s="10" t="s">
        <v>30</v>
      </c>
      <c r="C46" s="19">
        <f>IF($C$39="","",10^($C$39/10))</f>
      </c>
      <c r="D46" s="10"/>
      <c r="E46" s="10"/>
      <c r="F46" s="10"/>
      <c r="G46" s="10"/>
      <c r="H46" s="10" t="s">
        <v>32</v>
      </c>
      <c r="I46" s="53">
        <f>IF(C47="","",$C$47*10^(-$G$35/20))</f>
      </c>
    </row>
    <row r="47" spans="2:9" ht="12.75">
      <c r="B47" s="10" t="s">
        <v>31</v>
      </c>
      <c r="C47" s="19">
        <f>IF(OR(C46="",C37=""),"",1000*($C$46*$C$37/1000)^0.5)</f>
      </c>
      <c r="D47" s="10"/>
      <c r="E47" s="10"/>
      <c r="F47" s="10"/>
      <c r="G47" s="10"/>
      <c r="H47" s="10" t="s">
        <v>33</v>
      </c>
      <c r="I47" s="54">
        <f>IF(OR(C47="",F37=""),"",$F$37*$I$46)</f>
      </c>
    </row>
    <row r="48" spans="2:9" ht="12.75">
      <c r="B48" s="10"/>
      <c r="C48" s="10"/>
      <c r="D48" s="10"/>
      <c r="E48" s="10"/>
      <c r="F48" s="10"/>
      <c r="G48" s="10"/>
      <c r="H48" s="10" t="s">
        <v>34</v>
      </c>
      <c r="I48" s="53">
        <f>IF(OR(C47="",F37=""),"",$I$46*(1+$F$37))</f>
      </c>
    </row>
    <row r="50" spans="2:11" ht="12.75">
      <c r="B50" s="20" t="s">
        <v>55</v>
      </c>
      <c r="C50" s="21"/>
      <c r="D50" s="21"/>
      <c r="E50" s="21"/>
      <c r="F50" s="21"/>
      <c r="G50" s="21"/>
      <c r="H50" s="21"/>
      <c r="I50" s="21"/>
      <c r="J50" s="21"/>
      <c r="K50" s="22"/>
    </row>
    <row r="51" spans="2:11" ht="15">
      <c r="B51" s="23" t="s">
        <v>41</v>
      </c>
      <c r="C51" s="24"/>
      <c r="D51" s="24"/>
      <c r="E51" s="24"/>
      <c r="F51" s="24"/>
      <c r="G51" s="24"/>
      <c r="H51" s="24"/>
      <c r="I51" s="24"/>
      <c r="J51" s="24"/>
      <c r="K51" s="25"/>
    </row>
    <row r="52" spans="2:11" ht="15">
      <c r="B52" s="23" t="s">
        <v>27</v>
      </c>
      <c r="C52" s="24"/>
      <c r="D52" s="24" t="s">
        <v>28</v>
      </c>
      <c r="E52" s="24"/>
      <c r="F52" s="24"/>
      <c r="G52" s="24" t="s">
        <v>29</v>
      </c>
      <c r="H52" s="24"/>
      <c r="I52" s="24" t="s">
        <v>65</v>
      </c>
      <c r="J52" s="24"/>
      <c r="K52" s="25"/>
    </row>
    <row r="53" spans="2:11" ht="12.75">
      <c r="B53" s="23"/>
      <c r="C53" s="24"/>
      <c r="D53" s="24"/>
      <c r="E53" s="24"/>
      <c r="F53" s="24"/>
      <c r="G53" s="24" t="s">
        <v>17</v>
      </c>
      <c r="H53" s="24"/>
      <c r="I53" s="24" t="s">
        <v>66</v>
      </c>
      <c r="J53" s="24"/>
      <c r="K53" s="25"/>
    </row>
    <row r="54" spans="2:11" ht="12.75">
      <c r="B54" s="26"/>
      <c r="C54" s="27"/>
      <c r="D54" s="27"/>
      <c r="E54" s="27"/>
      <c r="F54" s="27"/>
      <c r="G54" s="27" t="s">
        <v>18</v>
      </c>
      <c r="H54" s="27"/>
      <c r="I54" s="27" t="s">
        <v>67</v>
      </c>
      <c r="J54" s="27"/>
      <c r="K54" s="28"/>
    </row>
    <row r="56" ht="12.75">
      <c r="B56" t="s">
        <v>70</v>
      </c>
    </row>
    <row r="57" ht="10.5" customHeight="1">
      <c r="B57" s="55"/>
    </row>
  </sheetData>
  <sheetProtection password="CC30"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mattei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lab_1a</dc:creator>
  <cp:keywords/>
  <dc:description/>
  <cp:lastModifiedBy>lab_1a</cp:lastModifiedBy>
  <cp:lastPrinted>2001-02-27T18:58:58Z</cp:lastPrinted>
  <dcterms:created xsi:type="dcterms:W3CDTF">2001-01-26T16:32:15Z</dcterms:created>
  <dcterms:modified xsi:type="dcterms:W3CDTF">2001-12-05T16:14:29Z</dcterms:modified>
  <cp:category/>
  <cp:version/>
  <cp:contentType/>
  <cp:contentStatus/>
</cp:coreProperties>
</file>